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김연준\0. IR\2. 실적발표\251Q\"/>
    </mc:Choice>
  </mc:AlternateContent>
  <xr:revisionPtr revIDLastSave="0" documentId="13_ncr:1_{93ACC38C-FE47-4931-97C0-77D53493A38F}" xr6:coauthVersionLast="47" xr6:coauthVersionMax="47" xr10:uidLastSave="{00000000-0000-0000-0000-000000000000}"/>
  <bookViews>
    <workbookView xWindow="12510" yWindow="2925" windowWidth="38700" windowHeight="15345" xr2:uid="{00000000-000D-0000-FFFF-FFFF00000000}"/>
  </bookViews>
  <sheets>
    <sheet name="Consolidated IS" sheetId="2" r:id="rId1"/>
    <sheet name="Consolidated BS" sheetId="4" r:id="rId2"/>
    <sheet name="Non-consolidated IS" sheetId="5" r:id="rId3"/>
    <sheet name="Non-consolidated BS" sheetId="6" r:id="rId4"/>
    <sheet name="별도BSPL" sheetId="3" state="hidden" r:id="rId5"/>
  </sheets>
  <definedNames>
    <definedName name="_xlnm.Print_Area" localSheetId="1">'Consolidated BS'!$B$1:$S$36</definedName>
    <definedName name="_xlnm.Print_Area" localSheetId="0">'Consolidated IS'!$B$1:$U$62</definedName>
    <definedName name="_xlnm.Print_Area" localSheetId="3">'Non-consolidated BS'!$B$1:$S$32</definedName>
    <definedName name="_xlnm.Print_Area" localSheetId="2">'Non-consolidated IS'!$B$1:$U$23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6" l="1"/>
  <c r="R32" i="6"/>
  <c r="Q32" i="6"/>
  <c r="P32" i="6"/>
  <c r="O32" i="6"/>
  <c r="S22" i="6"/>
  <c r="R22" i="6"/>
  <c r="R27" i="6" s="1"/>
  <c r="Q22" i="6"/>
  <c r="Q27" i="6" s="1"/>
  <c r="P22" i="6"/>
  <c r="P27" i="6" s="1"/>
  <c r="O22" i="6"/>
  <c r="O27" i="6" s="1"/>
  <c r="S15" i="6"/>
  <c r="S27" i="6" s="1"/>
  <c r="R15" i="6"/>
  <c r="Q15" i="6"/>
  <c r="P15" i="6"/>
  <c r="O15" i="6"/>
  <c r="S8" i="6"/>
  <c r="R8" i="6"/>
  <c r="Q8" i="6"/>
  <c r="Q14" i="6" s="1"/>
  <c r="P8" i="6"/>
  <c r="P14" i="6" s="1"/>
  <c r="O8" i="6"/>
  <c r="O14" i="6" s="1"/>
  <c r="S4" i="6"/>
  <c r="S14" i="6" s="1"/>
  <c r="R4" i="6"/>
  <c r="R14" i="6" s="1"/>
  <c r="Q4" i="6"/>
  <c r="P4" i="6"/>
  <c r="O4" i="6"/>
  <c r="U22" i="5"/>
  <c r="T22" i="5"/>
  <c r="S21" i="5"/>
  <c r="U21" i="5" s="1"/>
  <c r="R21" i="5"/>
  <c r="Q21" i="5"/>
  <c r="P21" i="5"/>
  <c r="O21" i="5"/>
  <c r="U20" i="5"/>
  <c r="S20" i="5"/>
  <c r="T20" i="5" s="1"/>
  <c r="R20" i="5"/>
  <c r="R23" i="5" s="1"/>
  <c r="Q20" i="5"/>
  <c r="Q23" i="5" s="1"/>
  <c r="P20" i="5"/>
  <c r="P23" i="5" s="1"/>
  <c r="O20" i="5"/>
  <c r="O23" i="5" s="1"/>
  <c r="U19" i="5"/>
  <c r="T19" i="5"/>
  <c r="U18" i="5"/>
  <c r="T18" i="5"/>
  <c r="U17" i="5"/>
  <c r="T17" i="5"/>
  <c r="S16" i="5"/>
  <c r="U16" i="5" s="1"/>
  <c r="R16" i="5"/>
  <c r="U15" i="5"/>
  <c r="T15" i="5"/>
  <c r="U14" i="5"/>
  <c r="T14" i="5"/>
  <c r="U13" i="5"/>
  <c r="T13" i="5"/>
  <c r="S12" i="5"/>
  <c r="U12" i="5" s="1"/>
  <c r="R12" i="5"/>
  <c r="Q12" i="5"/>
  <c r="P12" i="5"/>
  <c r="O12" i="5"/>
  <c r="U11" i="5"/>
  <c r="T11" i="5"/>
  <c r="U10" i="5"/>
  <c r="T10" i="5"/>
  <c r="U9" i="5"/>
  <c r="T9" i="5"/>
  <c r="S8" i="5"/>
  <c r="U8" i="5" s="1"/>
  <c r="R8" i="5"/>
  <c r="Q8" i="5"/>
  <c r="P8" i="5"/>
  <c r="O8" i="5"/>
  <c r="S7" i="5"/>
  <c r="S6" i="5"/>
  <c r="U6" i="5" s="1"/>
  <c r="R6" i="5"/>
  <c r="R7" i="5" s="1"/>
  <c r="Q6" i="5"/>
  <c r="Q16" i="5" s="1"/>
  <c r="P6" i="5"/>
  <c r="P16" i="5" s="1"/>
  <c r="O6" i="5"/>
  <c r="O16" i="5" s="1"/>
  <c r="U5" i="5"/>
  <c r="T5" i="5"/>
  <c r="U4" i="5"/>
  <c r="T4" i="5"/>
  <c r="S30" i="4"/>
  <c r="S36" i="4" s="1"/>
  <c r="R30" i="4"/>
  <c r="R36" i="4" s="1"/>
  <c r="Q30" i="4"/>
  <c r="Q36" i="4" s="1"/>
  <c r="P30" i="4"/>
  <c r="P36" i="4" s="1"/>
  <c r="O30" i="4"/>
  <c r="O36" i="4" s="1"/>
  <c r="R29" i="4"/>
  <c r="Q29" i="4"/>
  <c r="P29" i="4"/>
  <c r="O29" i="4"/>
  <c r="S24" i="4"/>
  <c r="S29" i="4" s="1"/>
  <c r="R24" i="4"/>
  <c r="Q24" i="4"/>
  <c r="P24" i="4"/>
  <c r="O24" i="4"/>
  <c r="S16" i="4"/>
  <c r="R16" i="4"/>
  <c r="Q16" i="4"/>
  <c r="P16" i="4"/>
  <c r="O16" i="4"/>
  <c r="Q15" i="4"/>
  <c r="P15" i="4"/>
  <c r="O15" i="4"/>
  <c r="S9" i="4"/>
  <c r="S15" i="4" s="1"/>
  <c r="R9" i="4"/>
  <c r="R15" i="4" s="1"/>
  <c r="Q9" i="4"/>
  <c r="P9" i="4"/>
  <c r="O9" i="4"/>
  <c r="Q4" i="4"/>
  <c r="P4" i="4"/>
  <c r="O4" i="4"/>
  <c r="T61" i="2"/>
  <c r="S61" i="2"/>
  <c r="U61" i="2" s="1"/>
  <c r="R61" i="2"/>
  <c r="Q61" i="2"/>
  <c r="P61" i="2"/>
  <c r="O61" i="2"/>
  <c r="U60" i="2"/>
  <c r="T60" i="2"/>
  <c r="U59" i="2"/>
  <c r="T59" i="2"/>
  <c r="U58" i="2"/>
  <c r="T58" i="2"/>
  <c r="U53" i="2"/>
  <c r="T53" i="2"/>
  <c r="U52" i="2"/>
  <c r="T52" i="2"/>
  <c r="U51" i="2"/>
  <c r="T51" i="2"/>
  <c r="U46" i="2"/>
  <c r="T46" i="2"/>
  <c r="U45" i="2"/>
  <c r="T45" i="2"/>
  <c r="U44" i="2"/>
  <c r="T44" i="2"/>
  <c r="S42" i="2"/>
  <c r="S43" i="2" s="1"/>
  <c r="R42" i="2"/>
  <c r="R43" i="2" s="1"/>
  <c r="Q42" i="2"/>
  <c r="Q43" i="2" s="1"/>
  <c r="P42" i="2"/>
  <c r="P43" i="2" s="1"/>
  <c r="O42" i="2"/>
  <c r="O43" i="2" s="1"/>
  <c r="U41" i="2"/>
  <c r="T41" i="2"/>
  <c r="U40" i="2"/>
  <c r="T40" i="2"/>
  <c r="U39" i="2"/>
  <c r="T39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7" i="2"/>
  <c r="T27" i="2"/>
  <c r="U26" i="2"/>
  <c r="T26" i="2"/>
  <c r="U25" i="2"/>
  <c r="T25" i="2"/>
  <c r="U24" i="2"/>
  <c r="T24" i="2"/>
  <c r="U23" i="2"/>
  <c r="T23" i="2"/>
  <c r="S22" i="2"/>
  <c r="U22" i="2" s="1"/>
  <c r="R22" i="2"/>
  <c r="Q22" i="2"/>
  <c r="P22" i="2"/>
  <c r="O22" i="2"/>
  <c r="O21" i="2" s="1"/>
  <c r="S21" i="2"/>
  <c r="U21" i="2" s="1"/>
  <c r="R21" i="2"/>
  <c r="Q21" i="2"/>
  <c r="P21" i="2"/>
  <c r="U20" i="2"/>
  <c r="T20" i="2"/>
  <c r="U19" i="2"/>
  <c r="T19" i="2"/>
  <c r="S18" i="2"/>
  <c r="U18" i="2" s="1"/>
  <c r="R18" i="2"/>
  <c r="Q18" i="2"/>
  <c r="P18" i="2"/>
  <c r="O18" i="2"/>
  <c r="U17" i="2"/>
  <c r="T17" i="2"/>
  <c r="U16" i="2"/>
  <c r="T16" i="2"/>
  <c r="U15" i="2"/>
  <c r="T15" i="2"/>
  <c r="S14" i="2"/>
  <c r="U14" i="2" s="1"/>
  <c r="R14" i="2"/>
  <c r="Q14" i="2"/>
  <c r="P14" i="2"/>
  <c r="O14" i="2"/>
  <c r="U13" i="2"/>
  <c r="T13" i="2"/>
  <c r="U12" i="2"/>
  <c r="T12" i="2"/>
  <c r="U11" i="2"/>
  <c r="T11" i="2"/>
  <c r="U10" i="2"/>
  <c r="T10" i="2"/>
  <c r="S9" i="2"/>
  <c r="U9" i="2" s="1"/>
  <c r="R9" i="2"/>
  <c r="Q9" i="2"/>
  <c r="P9" i="2"/>
  <c r="O9" i="2"/>
  <c r="U8" i="2"/>
  <c r="T8" i="2"/>
  <c r="U7" i="2"/>
  <c r="T7" i="2"/>
  <c r="U6" i="2"/>
  <c r="T6" i="2"/>
  <c r="U5" i="2"/>
  <c r="T5" i="2"/>
  <c r="S5" i="2"/>
  <c r="R5" i="2"/>
  <c r="Q5" i="2"/>
  <c r="P5" i="2"/>
  <c r="O5" i="2"/>
  <c r="S4" i="2"/>
  <c r="S28" i="2" s="1"/>
  <c r="R4" i="2"/>
  <c r="R28" i="2" s="1"/>
  <c r="Q4" i="2"/>
  <c r="Q28" i="2" s="1"/>
  <c r="P4" i="2"/>
  <c r="P28" i="2" s="1"/>
  <c r="O4" i="2"/>
  <c r="N32" i="6"/>
  <c r="M32" i="6"/>
  <c r="L32" i="6"/>
  <c r="K32" i="6"/>
  <c r="N22" i="6"/>
  <c r="M22" i="6"/>
  <c r="L22" i="6"/>
  <c r="K22" i="6"/>
  <c r="N15" i="6"/>
  <c r="N27" i="6" s="1"/>
  <c r="M15" i="6"/>
  <c r="M27" i="6" s="1"/>
  <c r="L15" i="6"/>
  <c r="L27" i="6" s="1"/>
  <c r="K15" i="6"/>
  <c r="K27" i="6" s="1"/>
  <c r="N8" i="6"/>
  <c r="M8" i="6"/>
  <c r="L8" i="6"/>
  <c r="K8" i="6"/>
  <c r="N4" i="6"/>
  <c r="N14" i="6" s="1"/>
  <c r="M4" i="6"/>
  <c r="M14" i="6" s="1"/>
  <c r="L4" i="6"/>
  <c r="L14" i="6" s="1"/>
  <c r="K4" i="6"/>
  <c r="K14" i="6" s="1"/>
  <c r="N20" i="5"/>
  <c r="N21" i="5" s="1"/>
  <c r="M20" i="5"/>
  <c r="M21" i="5" s="1"/>
  <c r="L20" i="5"/>
  <c r="L21" i="5" s="1"/>
  <c r="K20" i="5"/>
  <c r="K21" i="5" s="1"/>
  <c r="N12" i="5"/>
  <c r="M12" i="5"/>
  <c r="L12" i="5"/>
  <c r="K12" i="5"/>
  <c r="K16" i="5" s="1"/>
  <c r="N8" i="5"/>
  <c r="M8" i="5"/>
  <c r="M16" i="5" s="1"/>
  <c r="L8" i="5"/>
  <c r="L16" i="5" s="1"/>
  <c r="M7" i="5"/>
  <c r="L7" i="5"/>
  <c r="K7" i="5"/>
  <c r="N6" i="5"/>
  <c r="N7" i="5" s="1"/>
  <c r="M6" i="5"/>
  <c r="L6" i="5"/>
  <c r="K6" i="5"/>
  <c r="N30" i="4"/>
  <c r="N36" i="4" s="1"/>
  <c r="M30" i="4"/>
  <c r="M36" i="4" s="1"/>
  <c r="L30" i="4"/>
  <c r="L36" i="4" s="1"/>
  <c r="K30" i="4"/>
  <c r="K36" i="4" s="1"/>
  <c r="N24" i="4"/>
  <c r="M24" i="4"/>
  <c r="L24" i="4"/>
  <c r="K24" i="4"/>
  <c r="K29" i="4" s="1"/>
  <c r="N16" i="4"/>
  <c r="N29" i="4" s="1"/>
  <c r="M16" i="4"/>
  <c r="M29" i="4" s="1"/>
  <c r="L16" i="4"/>
  <c r="L29" i="4" s="1"/>
  <c r="K16" i="4"/>
  <c r="N15" i="4"/>
  <c r="M15" i="4"/>
  <c r="K15" i="4"/>
  <c r="N9" i="4"/>
  <c r="M9" i="4"/>
  <c r="L9" i="4"/>
  <c r="K9" i="4"/>
  <c r="N4" i="4"/>
  <c r="M4" i="4"/>
  <c r="L4" i="4"/>
  <c r="L15" i="4" s="1"/>
  <c r="K4" i="4"/>
  <c r="N61" i="2"/>
  <c r="M61" i="2"/>
  <c r="L61" i="2"/>
  <c r="K61" i="2"/>
  <c r="N47" i="2"/>
  <c r="M47" i="2"/>
  <c r="N42" i="2"/>
  <c r="M42" i="2"/>
  <c r="N22" i="2"/>
  <c r="N21" i="2" s="1"/>
  <c r="M22" i="2"/>
  <c r="M21" i="2" s="1"/>
  <c r="L22" i="2"/>
  <c r="K22" i="2"/>
  <c r="L21" i="2"/>
  <c r="K21" i="2"/>
  <c r="N18" i="2"/>
  <c r="M18" i="2"/>
  <c r="L18" i="2"/>
  <c r="K18" i="2"/>
  <c r="N14" i="2"/>
  <c r="M14" i="2"/>
  <c r="L14" i="2"/>
  <c r="K14" i="2"/>
  <c r="N9" i="2"/>
  <c r="M9" i="2"/>
  <c r="L9" i="2"/>
  <c r="K9" i="2"/>
  <c r="N5" i="2"/>
  <c r="N4" i="2" s="1"/>
  <c r="M5" i="2"/>
  <c r="M4" i="2" s="1"/>
  <c r="L5" i="2"/>
  <c r="L4" i="2" s="1"/>
  <c r="L28" i="2" s="1"/>
  <c r="K5" i="2"/>
  <c r="K4" i="2" s="1"/>
  <c r="K28" i="2" s="1"/>
  <c r="U7" i="5" l="1"/>
  <c r="T7" i="5"/>
  <c r="T12" i="5"/>
  <c r="T21" i="5"/>
  <c r="T8" i="5"/>
  <c r="T6" i="5"/>
  <c r="T16" i="5"/>
  <c r="O7" i="5"/>
  <c r="P7" i="5"/>
  <c r="Q7" i="5"/>
  <c r="S23" i="5"/>
  <c r="U28" i="2"/>
  <c r="T28" i="2"/>
  <c r="S38" i="2"/>
  <c r="S29" i="2"/>
  <c r="S50" i="2"/>
  <c r="O28" i="2"/>
  <c r="U43" i="2"/>
  <c r="T43" i="2"/>
  <c r="P29" i="2"/>
  <c r="P50" i="2"/>
  <c r="P54" i="2" s="1"/>
  <c r="P55" i="2" s="1"/>
  <c r="P38" i="2"/>
  <c r="Q50" i="2"/>
  <c r="Q54" i="2" s="1"/>
  <c r="Q55" i="2" s="1"/>
  <c r="Q38" i="2"/>
  <c r="Q29" i="2"/>
  <c r="R38" i="2"/>
  <c r="R29" i="2"/>
  <c r="R50" i="2"/>
  <c r="R54" i="2" s="1"/>
  <c r="R55" i="2" s="1"/>
  <c r="T21" i="2"/>
  <c r="O47" i="2"/>
  <c r="T42" i="2"/>
  <c r="P47" i="2"/>
  <c r="U42" i="2"/>
  <c r="Q47" i="2"/>
  <c r="T4" i="2"/>
  <c r="T18" i="2"/>
  <c r="R47" i="2"/>
  <c r="U4" i="2"/>
  <c r="S47" i="2"/>
  <c r="T22" i="2"/>
  <c r="T14" i="2"/>
  <c r="T9" i="2"/>
  <c r="N16" i="5"/>
  <c r="K23" i="5"/>
  <c r="L23" i="5"/>
  <c r="M23" i="5"/>
  <c r="N23" i="5"/>
  <c r="K38" i="2"/>
  <c r="K40" i="2" s="1"/>
  <c r="K42" i="2" s="1"/>
  <c r="K50" i="2"/>
  <c r="K54" i="2" s="1"/>
  <c r="K55" i="2" s="1"/>
  <c r="K29" i="2"/>
  <c r="L38" i="2"/>
  <c r="L40" i="2" s="1"/>
  <c r="L42" i="2" s="1"/>
  <c r="L50" i="2"/>
  <c r="L54" i="2" s="1"/>
  <c r="L55" i="2" s="1"/>
  <c r="L29" i="2"/>
  <c r="N43" i="2"/>
  <c r="N28" i="2"/>
  <c r="M28" i="2"/>
  <c r="M43" i="2"/>
  <c r="J32" i="6"/>
  <c r="I32" i="6"/>
  <c r="H32" i="6"/>
  <c r="G32" i="6"/>
  <c r="J22" i="6"/>
  <c r="I22" i="6"/>
  <c r="H22" i="6"/>
  <c r="G22" i="6"/>
  <c r="J15" i="6"/>
  <c r="J27" i="6" s="1"/>
  <c r="I15" i="6"/>
  <c r="I27" i="6" s="1"/>
  <c r="H15" i="6"/>
  <c r="H27" i="6" s="1"/>
  <c r="G15" i="6"/>
  <c r="J8" i="6"/>
  <c r="I8" i="6"/>
  <c r="H8" i="6"/>
  <c r="G8" i="6"/>
  <c r="J4" i="6"/>
  <c r="I4" i="6"/>
  <c r="I14" i="6" s="1"/>
  <c r="H4" i="6"/>
  <c r="H14" i="6" s="1"/>
  <c r="G4" i="6"/>
  <c r="G14" i="6" s="1"/>
  <c r="J20" i="5"/>
  <c r="J23" i="5" s="1"/>
  <c r="I20" i="5"/>
  <c r="I21" i="5" s="1"/>
  <c r="H20" i="5"/>
  <c r="H23" i="5" s="1"/>
  <c r="G20" i="5"/>
  <c r="G23" i="5" s="1"/>
  <c r="J12" i="5"/>
  <c r="I12" i="5"/>
  <c r="H12" i="5"/>
  <c r="G12" i="5"/>
  <c r="J8" i="5"/>
  <c r="I8" i="5"/>
  <c r="H8" i="5"/>
  <c r="G8" i="5"/>
  <c r="J6" i="5"/>
  <c r="I6" i="5"/>
  <c r="I16" i="5" s="1"/>
  <c r="H6" i="5"/>
  <c r="H7" i="5" s="1"/>
  <c r="G6" i="5"/>
  <c r="G7" i="5" s="1"/>
  <c r="J30" i="4"/>
  <c r="J36" i="4" s="1"/>
  <c r="I30" i="4"/>
  <c r="I36" i="4" s="1"/>
  <c r="H30" i="4"/>
  <c r="H36" i="4" s="1"/>
  <c r="G30" i="4"/>
  <c r="G36" i="4" s="1"/>
  <c r="J24" i="4"/>
  <c r="I24" i="4"/>
  <c r="H24" i="4"/>
  <c r="G24" i="4"/>
  <c r="J16" i="4"/>
  <c r="J29" i="4" s="1"/>
  <c r="I16" i="4"/>
  <c r="I29" i="4" s="1"/>
  <c r="H16" i="4"/>
  <c r="H29" i="4" s="1"/>
  <c r="G16" i="4"/>
  <c r="J9" i="4"/>
  <c r="I9" i="4"/>
  <c r="H9" i="4"/>
  <c r="G9" i="4"/>
  <c r="J4" i="4"/>
  <c r="I4" i="4"/>
  <c r="H4" i="4"/>
  <c r="H15" i="4" s="1"/>
  <c r="G4" i="4"/>
  <c r="G15" i="4" s="1"/>
  <c r="J61" i="2"/>
  <c r="I61" i="2"/>
  <c r="H61" i="2"/>
  <c r="G61" i="2"/>
  <c r="I47" i="2"/>
  <c r="H47" i="2"/>
  <c r="G47" i="2"/>
  <c r="J22" i="2"/>
  <c r="J21" i="2" s="1"/>
  <c r="I22" i="2"/>
  <c r="I21" i="2" s="1"/>
  <c r="H22" i="2"/>
  <c r="H21" i="2" s="1"/>
  <c r="G22" i="2"/>
  <c r="G21" i="2"/>
  <c r="J18" i="2"/>
  <c r="I18" i="2"/>
  <c r="H18" i="2"/>
  <c r="G18" i="2"/>
  <c r="J14" i="2"/>
  <c r="I14" i="2"/>
  <c r="H14" i="2"/>
  <c r="G14" i="2"/>
  <c r="J9" i="2"/>
  <c r="I9" i="2"/>
  <c r="H9" i="2"/>
  <c r="G9" i="2"/>
  <c r="J5" i="2"/>
  <c r="I5" i="2"/>
  <c r="H5" i="2"/>
  <c r="G5" i="2"/>
  <c r="T23" i="5" l="1"/>
  <c r="U23" i="5"/>
  <c r="U47" i="2"/>
  <c r="T47" i="2"/>
  <c r="O29" i="2"/>
  <c r="O50" i="2"/>
  <c r="O54" i="2" s="1"/>
  <c r="O55" i="2" s="1"/>
  <c r="O38" i="2"/>
  <c r="S54" i="2"/>
  <c r="U50" i="2"/>
  <c r="T50" i="2"/>
  <c r="U29" i="2"/>
  <c r="T29" i="2"/>
  <c r="U38" i="2"/>
  <c r="T38" i="2"/>
  <c r="K47" i="2"/>
  <c r="K43" i="2"/>
  <c r="M50" i="2"/>
  <c r="M54" i="2" s="1"/>
  <c r="M55" i="2" s="1"/>
  <c r="M29" i="2"/>
  <c r="M38" i="2"/>
  <c r="N50" i="2"/>
  <c r="N54" i="2" s="1"/>
  <c r="N55" i="2" s="1"/>
  <c r="N29" i="2"/>
  <c r="N38" i="2"/>
  <c r="L43" i="2"/>
  <c r="L47" i="2"/>
  <c r="J14" i="6"/>
  <c r="G27" i="6"/>
  <c r="G21" i="5"/>
  <c r="J16" i="5"/>
  <c r="H21" i="5"/>
  <c r="I7" i="5"/>
  <c r="J7" i="5"/>
  <c r="J15" i="4"/>
  <c r="I15" i="4"/>
  <c r="H4" i="2"/>
  <c r="H28" i="2" s="1"/>
  <c r="I4" i="2"/>
  <c r="G29" i="4"/>
  <c r="I23" i="5"/>
  <c r="J4" i="2"/>
  <c r="G4" i="2"/>
  <c r="G28" i="2" s="1"/>
  <c r="G16" i="5"/>
  <c r="H16" i="5"/>
  <c r="I28" i="2"/>
  <c r="G29" i="2"/>
  <c r="G50" i="2"/>
  <c r="G54" i="2" s="1"/>
  <c r="G55" i="2" s="1"/>
  <c r="G38" i="2"/>
  <c r="G40" i="2" s="1"/>
  <c r="G42" i="2" s="1"/>
  <c r="G43" i="2" s="1"/>
  <c r="J28" i="2"/>
  <c r="T54" i="2" l="1"/>
  <c r="S55" i="2"/>
  <c r="U54" i="2"/>
  <c r="H50" i="2"/>
  <c r="H54" i="2" s="1"/>
  <c r="H55" i="2" s="1"/>
  <c r="H38" i="2"/>
  <c r="H40" i="2" s="1"/>
  <c r="H42" i="2" s="1"/>
  <c r="H43" i="2" s="1"/>
  <c r="H29" i="2"/>
  <c r="J38" i="2"/>
  <c r="J40" i="2" s="1"/>
  <c r="J29" i="2"/>
  <c r="J50" i="2"/>
  <c r="J54" i="2" s="1"/>
  <c r="J55" i="2" s="1"/>
  <c r="I50" i="2"/>
  <c r="I54" i="2" s="1"/>
  <c r="I55" i="2" s="1"/>
  <c r="I38" i="2"/>
  <c r="I40" i="2" s="1"/>
  <c r="I42" i="2" s="1"/>
  <c r="I43" i="2" s="1"/>
  <c r="I29" i="2"/>
  <c r="F20" i="5"/>
  <c r="F23" i="5" s="1"/>
  <c r="E20" i="5"/>
  <c r="E21" i="5" s="1"/>
  <c r="D20" i="5"/>
  <c r="D21" i="5" s="1"/>
  <c r="C20" i="5"/>
  <c r="C21" i="5" s="1"/>
  <c r="F12" i="5"/>
  <c r="E12" i="5"/>
  <c r="D12" i="5"/>
  <c r="C12" i="5"/>
  <c r="F8" i="5"/>
  <c r="E8" i="5"/>
  <c r="D8" i="5"/>
  <c r="C8" i="5"/>
  <c r="F6" i="5"/>
  <c r="F7" i="5" s="1"/>
  <c r="E6" i="5"/>
  <c r="D6" i="5"/>
  <c r="C6" i="5"/>
  <c r="U55" i="2" l="1"/>
  <c r="T55" i="2"/>
  <c r="C16" i="5"/>
  <c r="E16" i="5"/>
  <c r="D16" i="5"/>
  <c r="F21" i="5"/>
  <c r="J42" i="2"/>
  <c r="F16" i="5"/>
  <c r="C7" i="5"/>
  <c r="C23" i="5"/>
  <c r="D7" i="5"/>
  <c r="D23" i="5"/>
  <c r="E7" i="5"/>
  <c r="E23" i="5"/>
  <c r="J47" i="2" l="1"/>
  <c r="J43" i="2"/>
  <c r="F61" i="2"/>
  <c r="E61" i="2"/>
  <c r="D61" i="2"/>
  <c r="C61" i="2"/>
  <c r="F32" i="6" l="1"/>
  <c r="E32" i="6"/>
  <c r="D32" i="6"/>
  <c r="C32" i="6"/>
  <c r="F22" i="6"/>
  <c r="E22" i="6"/>
  <c r="D22" i="6"/>
  <c r="C22" i="6"/>
  <c r="F15" i="6"/>
  <c r="F27" i="6" s="1"/>
  <c r="E15" i="6"/>
  <c r="E27" i="6" s="1"/>
  <c r="D15" i="6"/>
  <c r="C15" i="6"/>
  <c r="F8" i="6"/>
  <c r="E8" i="6"/>
  <c r="D8" i="6"/>
  <c r="C8" i="6"/>
  <c r="F4" i="6"/>
  <c r="E4" i="6"/>
  <c r="D4" i="6"/>
  <c r="C4" i="6"/>
  <c r="F30" i="4"/>
  <c r="F36" i="4" s="1"/>
  <c r="E30" i="4"/>
  <c r="E36" i="4" s="1"/>
  <c r="D30" i="4"/>
  <c r="D36" i="4" s="1"/>
  <c r="C30" i="4"/>
  <c r="C36" i="4" s="1"/>
  <c r="F24" i="4"/>
  <c r="E24" i="4"/>
  <c r="D24" i="4"/>
  <c r="C24" i="4"/>
  <c r="F16" i="4"/>
  <c r="E16" i="4"/>
  <c r="D16" i="4"/>
  <c r="C16" i="4"/>
  <c r="F9" i="4"/>
  <c r="E9" i="4"/>
  <c r="D9" i="4"/>
  <c r="C9" i="4"/>
  <c r="F4" i="4"/>
  <c r="E4" i="4"/>
  <c r="E15" i="4" s="1"/>
  <c r="D4" i="4"/>
  <c r="D15" i="4" s="1"/>
  <c r="C4" i="4"/>
  <c r="F47" i="2"/>
  <c r="E47" i="2"/>
  <c r="D47" i="2"/>
  <c r="C47" i="2"/>
  <c r="F34" i="2"/>
  <c r="E34" i="2"/>
  <c r="D34" i="2"/>
  <c r="C34" i="2"/>
  <c r="F30" i="2"/>
  <c r="E30" i="2"/>
  <c r="D30" i="2"/>
  <c r="C30" i="2"/>
  <c r="F22" i="2"/>
  <c r="F21" i="2" s="1"/>
  <c r="E22" i="2"/>
  <c r="E21" i="2" s="1"/>
  <c r="D22" i="2"/>
  <c r="D21" i="2" s="1"/>
  <c r="C22" i="2"/>
  <c r="C21" i="2" s="1"/>
  <c r="F18" i="2"/>
  <c r="E18" i="2"/>
  <c r="D18" i="2"/>
  <c r="C18" i="2"/>
  <c r="F14" i="2"/>
  <c r="E14" i="2"/>
  <c r="D14" i="2"/>
  <c r="C14" i="2"/>
  <c r="F9" i="2"/>
  <c r="E9" i="2"/>
  <c r="D9" i="2"/>
  <c r="C9" i="2"/>
  <c r="F5" i="2"/>
  <c r="E5" i="2"/>
  <c r="D5" i="2"/>
  <c r="C5" i="2"/>
  <c r="D29" i="4" l="1"/>
  <c r="C4" i="2"/>
  <c r="F15" i="4"/>
  <c r="C29" i="4"/>
  <c r="F14" i="6"/>
  <c r="E29" i="4"/>
  <c r="F29" i="4"/>
  <c r="C15" i="4"/>
  <c r="C14" i="6"/>
  <c r="D14" i="6"/>
  <c r="C27" i="6"/>
  <c r="E14" i="6"/>
  <c r="D27" i="6"/>
  <c r="F4" i="2"/>
  <c r="F28" i="2" s="1"/>
  <c r="F50" i="2" s="1"/>
  <c r="F54" i="2" s="1"/>
  <c r="F55" i="2" s="1"/>
  <c r="C28" i="2"/>
  <c r="C50" i="2" s="1"/>
  <c r="C54" i="2" s="1"/>
  <c r="C55" i="2" s="1"/>
  <c r="D4" i="2"/>
  <c r="D28" i="2" s="1"/>
  <c r="D50" i="2" s="1"/>
  <c r="D54" i="2" s="1"/>
  <c r="D55" i="2" s="1"/>
  <c r="E4" i="2"/>
  <c r="E28" i="2" s="1"/>
  <c r="E50" i="2" s="1"/>
  <c r="E54" i="2" s="1"/>
  <c r="E55" i="2" s="1"/>
  <c r="D38" i="2" l="1"/>
  <c r="D40" i="2" s="1"/>
  <c r="D42" i="2" s="1"/>
  <c r="D43" i="2" s="1"/>
  <c r="D29" i="2"/>
  <c r="C38" i="2"/>
  <c r="C40" i="2" s="1"/>
  <c r="C42" i="2" s="1"/>
  <c r="C43" i="2" s="1"/>
  <c r="C29" i="2"/>
  <c r="E38" i="2"/>
  <c r="E40" i="2" s="1"/>
  <c r="E42" i="2" s="1"/>
  <c r="E43" i="2" s="1"/>
  <c r="E29" i="2"/>
  <c r="F29" i="2"/>
  <c r="F38" i="2"/>
  <c r="F40" i="2" s="1"/>
  <c r="F42" i="2" s="1"/>
  <c r="F43" i="2" s="1"/>
  <c r="N7" i="3" l="1"/>
  <c r="M7" i="3"/>
  <c r="K7" i="3"/>
  <c r="J7" i="3"/>
  <c r="I7" i="3"/>
  <c r="H7" i="3"/>
  <c r="F7" i="3"/>
  <c r="E7" i="3"/>
  <c r="D7" i="3"/>
  <c r="C7" i="3"/>
  <c r="L6" i="3"/>
  <c r="L5" i="3"/>
  <c r="L4" i="3"/>
  <c r="L16" i="3"/>
  <c r="L15" i="3"/>
  <c r="L14" i="3"/>
  <c r="L13" i="3"/>
  <c r="L12" i="3"/>
  <c r="L11" i="3"/>
  <c r="L10" i="3"/>
  <c r="L9" i="3"/>
  <c r="L8" i="3"/>
  <c r="G16" i="3"/>
  <c r="G15" i="3"/>
  <c r="G14" i="3"/>
  <c r="G13" i="3"/>
  <c r="G12" i="3"/>
  <c r="G11" i="3"/>
  <c r="G10" i="3"/>
  <c r="G9" i="3"/>
  <c r="G8" i="3"/>
  <c r="G6" i="3"/>
  <c r="G5" i="3"/>
  <c r="G4" i="3"/>
  <c r="G7" i="3" l="1"/>
  <c r="L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</author>
    <author>nhn</author>
    <author>1</author>
    <author>이상헌</author>
  </authors>
  <commentList>
    <comment ref="P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n:</t>
        </r>
        <r>
          <rPr>
            <sz val="9"/>
            <color indexed="81"/>
            <rFont val="Tahoma"/>
            <family val="2"/>
          </rPr>
          <t xml:space="preserve">
IR</t>
        </r>
        <r>
          <rPr>
            <sz val="9"/>
            <color indexed="81"/>
            <rFont val="돋움"/>
            <family val="3"/>
            <charset val="129"/>
          </rPr>
          <t>발표자료에는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현금</t>
        </r>
        <r>
          <rPr>
            <sz val="9"/>
            <color indexed="81"/>
            <rFont val="Tahoma"/>
            <family val="2"/>
          </rPr>
          <t xml:space="preserve"> +</t>
        </r>
        <r>
          <rPr>
            <sz val="9"/>
            <color indexed="81"/>
            <rFont val="돋움"/>
            <family val="3"/>
            <charset val="129"/>
          </rPr>
          <t>단기금융자산합쳐서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계산</t>
        </r>
      </text>
    </comment>
    <comment ref="P6" authorId="1" shapeId="0" xr:uid="{00000000-0006-0000-0400-000002000000}">
      <text>
        <r>
          <rPr>
            <sz val="9"/>
            <color indexed="81"/>
            <rFont val="돋움"/>
            <family val="3"/>
            <charset val="129"/>
          </rPr>
          <t>매출채권및기타채권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9" authorId="2" shapeId="0" xr:uid="{00000000-0006-0000-0400-000003000000}">
      <text>
        <r>
          <rPr>
            <b/>
            <sz val="9"/>
            <color indexed="81"/>
            <rFont val="돋움"/>
            <family val="3"/>
            <charset val="129"/>
          </rPr>
          <t>비유동매도가능금융자산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비유동만기보유금융자산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관계기업투자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3" shapeId="0" xr:uid="{00000000-0006-0000-0400-000004000000}">
      <text>
        <r>
          <rPr>
            <b/>
            <sz val="8"/>
            <color indexed="81"/>
            <rFont val="나눔고딕"/>
            <family val="3"/>
            <charset val="129"/>
          </rPr>
          <t>이상헌:</t>
        </r>
        <r>
          <rPr>
            <sz val="8"/>
            <color indexed="81"/>
            <rFont val="나눔고딕"/>
            <family val="3"/>
            <charset val="129"/>
          </rPr>
          <t xml:space="preserve">
IFRS16 리스 회계기준 적용(1Q19부터)으로 사용권자산, 리스부채, 장기리스부채 계상액이 커서 구분함</t>
        </r>
      </text>
    </comment>
    <comment ref="P12" authorId="2" shapeId="0" xr:uid="{00000000-0006-0000-0400-000005000000}">
      <text>
        <r>
          <rPr>
            <b/>
            <sz val="9"/>
            <color indexed="81"/>
            <rFont val="돋움"/>
            <family val="3"/>
            <charset val="129"/>
          </rPr>
          <t>장기금융상품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비유동이연법인세자산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장기성매출채권및기타채권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돋움"/>
            <family val="3"/>
            <charset val="129"/>
          </rPr>
          <t>기타비유동자산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<sst xmlns="http://schemas.openxmlformats.org/spreadsheetml/2006/main" count="346" uniqueCount="201">
  <si>
    <t>1Q18</t>
    <phoneticPr fontId="2" type="noConversion"/>
  </si>
  <si>
    <t>2Q18</t>
    <phoneticPr fontId="2" type="noConversion"/>
  </si>
  <si>
    <t>3Q18</t>
    <phoneticPr fontId="2" type="noConversion"/>
  </si>
  <si>
    <t>4Q18</t>
    <phoneticPr fontId="2" type="noConversion"/>
  </si>
  <si>
    <t>1Q19</t>
    <phoneticPr fontId="2" type="noConversion"/>
  </si>
  <si>
    <t>2Q19</t>
    <phoneticPr fontId="2" type="noConversion"/>
  </si>
  <si>
    <t>3Q19</t>
    <phoneticPr fontId="2" type="noConversion"/>
  </si>
  <si>
    <t>4Q19</t>
    <phoneticPr fontId="2" type="noConversion"/>
  </si>
  <si>
    <t>1Q20</t>
    <phoneticPr fontId="2" type="noConversion"/>
  </si>
  <si>
    <t>2Q20</t>
    <phoneticPr fontId="2" type="noConversion"/>
  </si>
  <si>
    <t>영업이익</t>
  </si>
  <si>
    <t>영업이익률</t>
  </si>
  <si>
    <t>영업수익</t>
    <phoneticPr fontId="2" type="noConversion"/>
  </si>
  <si>
    <t>영업비용</t>
    <phoneticPr fontId="2" type="noConversion"/>
  </si>
  <si>
    <t>법인세차감전순이익</t>
  </si>
  <si>
    <t>법인세비용</t>
  </si>
  <si>
    <t>중단사업손익</t>
    <phoneticPr fontId="2" type="noConversion"/>
  </si>
  <si>
    <t>당기순이익</t>
    <phoneticPr fontId="2" type="noConversion"/>
  </si>
  <si>
    <t>기타포괄손익</t>
    <phoneticPr fontId="2" type="noConversion"/>
  </si>
  <si>
    <t>총 포괄이익</t>
    <phoneticPr fontId="2" type="noConversion"/>
  </si>
  <si>
    <t>(억원)</t>
    <phoneticPr fontId="2" type="noConversion"/>
  </si>
  <si>
    <t>재무상태표 | 연결 (IFRS)</t>
    <phoneticPr fontId="2" type="noConversion"/>
  </si>
  <si>
    <t>손익계산서ㅣ별도(IFRS)</t>
    <phoneticPr fontId="2" type="noConversion"/>
  </si>
  <si>
    <t>영업외수익</t>
    <phoneticPr fontId="2" type="noConversion"/>
  </si>
  <si>
    <t>영업외비용</t>
    <phoneticPr fontId="2" type="noConversion"/>
  </si>
  <si>
    <t>당기순이익(계속영업)</t>
    <phoneticPr fontId="2" type="noConversion"/>
  </si>
  <si>
    <t>자산</t>
  </si>
  <si>
    <t>　유동자산</t>
  </si>
  <si>
    <t>　　현금및현금성자산</t>
  </si>
  <si>
    <t>　　단기금융상품</t>
  </si>
  <si>
    <t>　　매출채권및기타채권</t>
  </si>
  <si>
    <t>　　재고자산</t>
  </si>
  <si>
    <t>　　기타유동자산</t>
  </si>
  <si>
    <t>　비유동자산</t>
  </si>
  <si>
    <t>　　장기금융상품</t>
  </si>
  <si>
    <t>　　이연법인세자산</t>
  </si>
  <si>
    <t>　　기타비유동자산</t>
  </si>
  <si>
    <t>　자산총계</t>
  </si>
  <si>
    <t>부채</t>
  </si>
  <si>
    <t>　유동부채</t>
  </si>
  <si>
    <t>　　매입채무및기타채무</t>
  </si>
  <si>
    <t>　　기타유동부채</t>
  </si>
  <si>
    <t>　비유동부채</t>
  </si>
  <si>
    <t>　　이연법인세부채</t>
  </si>
  <si>
    <t>　　기타비유동부채</t>
  </si>
  <si>
    <t>　부채총계</t>
  </si>
  <si>
    <t>자본</t>
  </si>
  <si>
    <t>　지배기업의 소유주에게 귀속되는 자본</t>
  </si>
  <si>
    <t>　　기타자본구성요소</t>
  </si>
  <si>
    <t>　　이익잉여금(결손금)</t>
  </si>
  <si>
    <t>　비지배지분</t>
  </si>
  <si>
    <t>　자본총계</t>
  </si>
  <si>
    <t>자본과부채총계</t>
  </si>
  <si>
    <t xml:space="preserve">　　당기손익-공정가치 측정 금융자산 </t>
    <phoneticPr fontId="2" type="noConversion"/>
  </si>
  <si>
    <t xml:space="preserve">　　유형자산 </t>
    <phoneticPr fontId="2" type="noConversion"/>
  </si>
  <si>
    <t xml:space="preserve">　　사용권자산 </t>
    <phoneticPr fontId="2" type="noConversion"/>
  </si>
  <si>
    <t xml:space="preserve">　　무형자산 </t>
    <phoneticPr fontId="2" type="noConversion"/>
  </si>
  <si>
    <t>　　기타포괄손익-공정가치 측정 금융자산</t>
    <phoneticPr fontId="2" type="noConversion"/>
  </si>
  <si>
    <t xml:space="preserve">　　당기손익-공정가치 측정 금융부채 </t>
    <phoneticPr fontId="2" type="noConversion"/>
  </si>
  <si>
    <t xml:space="preserve">　　단기차입금 </t>
    <phoneticPr fontId="2" type="noConversion"/>
  </si>
  <si>
    <t>　　당기법인세부채</t>
    <phoneticPr fontId="2" type="noConversion"/>
  </si>
  <si>
    <t xml:space="preserve">　　충당부채 </t>
    <phoneticPr fontId="2" type="noConversion"/>
  </si>
  <si>
    <t>　　유동리스부채</t>
    <phoneticPr fontId="2" type="noConversion"/>
  </si>
  <si>
    <t xml:space="preserve">　　자본잉여금 </t>
    <phoneticPr fontId="2" type="noConversion"/>
  </si>
  <si>
    <t xml:space="preserve">　　자본금 </t>
    <phoneticPr fontId="2" type="noConversion"/>
  </si>
  <si>
    <t xml:space="preserve">　　사채 </t>
    <phoneticPr fontId="2" type="noConversion"/>
  </si>
  <si>
    <t xml:space="preserve">　　순확정급여부채 </t>
    <phoneticPr fontId="2" type="noConversion"/>
  </si>
  <si>
    <t xml:space="preserve">　　비유동리스부채 </t>
    <phoneticPr fontId="2" type="noConversion"/>
  </si>
  <si>
    <t>　　관계기업및공동기업 투자</t>
    <phoneticPr fontId="2" type="noConversion"/>
  </si>
  <si>
    <t xml:space="preserve">　　기타포괄손익-공정가치 측정 금융자산 </t>
    <phoneticPr fontId="2" type="noConversion"/>
  </si>
  <si>
    <t xml:space="preserve">(억원) </t>
    <phoneticPr fontId="2" type="noConversion"/>
  </si>
  <si>
    <t>FY18</t>
    <phoneticPr fontId="2" type="noConversion"/>
  </si>
  <si>
    <t>FY19</t>
    <phoneticPr fontId="2" type="noConversion"/>
  </si>
  <si>
    <t>1Q21</t>
    <phoneticPr fontId="2" type="noConversion"/>
  </si>
  <si>
    <t>2Q21</t>
    <phoneticPr fontId="2" type="noConversion"/>
  </si>
  <si>
    <t>3Q21</t>
  </si>
  <si>
    <t>3Q21</t>
    <phoneticPr fontId="2" type="noConversion"/>
  </si>
  <si>
    <t>1Q21</t>
  </si>
  <si>
    <t>2Q21</t>
  </si>
  <si>
    <t>4Q21</t>
    <phoneticPr fontId="2" type="noConversion"/>
  </si>
  <si>
    <t>1Q22</t>
    <phoneticPr fontId="2" type="noConversion"/>
  </si>
  <si>
    <t>2Q22</t>
    <phoneticPr fontId="2" type="noConversion"/>
  </si>
  <si>
    <t>3Q22</t>
    <phoneticPr fontId="2" type="noConversion"/>
  </si>
  <si>
    <t>4Q22</t>
    <phoneticPr fontId="2" type="noConversion"/>
  </si>
  <si>
    <t>n/a</t>
    <phoneticPr fontId="2" type="noConversion"/>
  </si>
  <si>
    <t>Income Statement | Consolidated (IFRS)</t>
    <phoneticPr fontId="2" type="noConversion"/>
  </si>
  <si>
    <t>(bn KRW)</t>
    <phoneticPr fontId="2" type="noConversion"/>
  </si>
  <si>
    <t>Operating Revenue</t>
    <phoneticPr fontId="2" type="noConversion"/>
  </si>
  <si>
    <t>Search Platform</t>
    <phoneticPr fontId="2" type="noConversion"/>
  </si>
  <si>
    <t>Search</t>
    <phoneticPr fontId="2" type="noConversion"/>
  </si>
  <si>
    <t>Display</t>
    <phoneticPr fontId="2" type="noConversion"/>
  </si>
  <si>
    <t>Other Related Services</t>
    <phoneticPr fontId="2" type="noConversion"/>
  </si>
  <si>
    <t>Commerce</t>
    <phoneticPr fontId="2" type="noConversion"/>
  </si>
  <si>
    <t>Commerce Ads</t>
    <phoneticPr fontId="2" type="noConversion"/>
  </si>
  <si>
    <t>Commission &amp; Sales</t>
    <phoneticPr fontId="2" type="noConversion"/>
  </si>
  <si>
    <t>Membership</t>
    <phoneticPr fontId="2" type="noConversion"/>
  </si>
  <si>
    <t>Fintech</t>
    <phoneticPr fontId="2" type="noConversion"/>
  </si>
  <si>
    <t>Contents</t>
    <phoneticPr fontId="2" type="noConversion"/>
  </si>
  <si>
    <t>Webtoon</t>
    <phoneticPr fontId="2" type="noConversion"/>
  </si>
  <si>
    <t>SNOW</t>
    <phoneticPr fontId="2" type="noConversion"/>
  </si>
  <si>
    <t>Others(Music, etc.)</t>
    <phoneticPr fontId="2" type="noConversion"/>
  </si>
  <si>
    <t>B2B(NCP/WORKS)</t>
    <phoneticPr fontId="2" type="noConversion"/>
  </si>
  <si>
    <t>Operating Expenses</t>
    <phoneticPr fontId="2" type="noConversion"/>
  </si>
  <si>
    <t>Development &amp;  Operations</t>
    <phoneticPr fontId="2" type="noConversion"/>
  </si>
  <si>
    <t>Partner</t>
    <phoneticPr fontId="2" type="noConversion"/>
  </si>
  <si>
    <t>Infrastructure</t>
    <phoneticPr fontId="2" type="noConversion"/>
  </si>
  <si>
    <t>Marketing</t>
    <phoneticPr fontId="2" type="noConversion"/>
  </si>
  <si>
    <t>Operating Profit</t>
    <phoneticPr fontId="2" type="noConversion"/>
  </si>
  <si>
    <t>Operating Margin(%)</t>
    <phoneticPr fontId="2" type="noConversion"/>
  </si>
  <si>
    <t>Non-operating revenue</t>
    <phoneticPr fontId="2" type="noConversion"/>
  </si>
  <si>
    <t>Other incomes</t>
    <phoneticPr fontId="2" type="noConversion"/>
  </si>
  <si>
    <t>Financial incomes</t>
  </si>
  <si>
    <t>Equity method gain</t>
  </si>
  <si>
    <t>Non-operating expense</t>
  </si>
  <si>
    <t>Other expenses</t>
  </si>
  <si>
    <t>Financial expenses</t>
  </si>
  <si>
    <t>Equity method loss</t>
  </si>
  <si>
    <t>Pre-tax income</t>
  </si>
  <si>
    <t>Tax</t>
  </si>
  <si>
    <t>Net income from continuing operations</t>
  </si>
  <si>
    <t>Net income from discontinued operations</t>
  </si>
  <si>
    <t>Net Income</t>
  </si>
  <si>
    <t>Net Income margin(%)</t>
    <phoneticPr fontId="2" type="noConversion"/>
  </si>
  <si>
    <t>Controlling interests</t>
  </si>
  <si>
    <t>Non-controlling interest</t>
  </si>
  <si>
    <t>Other comprehensive income</t>
  </si>
  <si>
    <t>Total comprehensive income</t>
  </si>
  <si>
    <t>* Adjusted EBITDA</t>
    <phoneticPr fontId="2" type="noConversion"/>
  </si>
  <si>
    <t>Operating Profit</t>
  </si>
  <si>
    <t>Depreciation</t>
  </si>
  <si>
    <t>Amortization</t>
  </si>
  <si>
    <t>Stock-based compensation</t>
    <phoneticPr fontId="2" type="noConversion"/>
  </si>
  <si>
    <t>Adjusted EBITDA</t>
  </si>
  <si>
    <t>Adjusted EBITDA margin(%)</t>
    <phoneticPr fontId="2" type="noConversion"/>
  </si>
  <si>
    <t>Balance Sheet | Consolidated (IFRS)</t>
    <phoneticPr fontId="2" type="noConversion"/>
  </si>
  <si>
    <t>Current assets</t>
  </si>
  <si>
    <t>Cash and cash equivalents</t>
  </si>
  <si>
    <t>Account receivable</t>
  </si>
  <si>
    <t>Other current assets</t>
  </si>
  <si>
    <t>Assets held for sale</t>
  </si>
  <si>
    <t>Non-current assets</t>
  </si>
  <si>
    <t>Investment assets</t>
  </si>
  <si>
    <t>Tangible assets</t>
  </si>
  <si>
    <t>Right of use assets</t>
  </si>
  <si>
    <t>Intangible assets</t>
  </si>
  <si>
    <t>Other non-current assets</t>
  </si>
  <si>
    <t>Total assets</t>
  </si>
  <si>
    <t>Current liabilities</t>
  </si>
  <si>
    <t>Accounts payable</t>
  </si>
  <si>
    <t>Advance received</t>
  </si>
  <si>
    <t>Income tax payable</t>
  </si>
  <si>
    <t>Debentures</t>
  </si>
  <si>
    <t>Lease liabilities</t>
  </si>
  <si>
    <t>Other current liabilities</t>
  </si>
  <si>
    <t>Liabilities held for sale</t>
  </si>
  <si>
    <t>Non-current liabilities</t>
  </si>
  <si>
    <t>Allowance for severance liability</t>
  </si>
  <si>
    <t>Long term lease liabilities</t>
  </si>
  <si>
    <t>Other non-current liabilities</t>
  </si>
  <si>
    <t>Total liabilities</t>
  </si>
  <si>
    <t>Equity attributable to the parent company</t>
  </si>
  <si>
    <t>Paid-in Capital</t>
  </si>
  <si>
    <t>Capital Surplus</t>
  </si>
  <si>
    <t>Other components of equity</t>
  </si>
  <si>
    <t>Retained earnings</t>
  </si>
  <si>
    <t>Total equity</t>
  </si>
  <si>
    <t>Income Statement | Non-consolidated (IFRS)</t>
    <phoneticPr fontId="2" type="noConversion"/>
  </si>
  <si>
    <t>Operating Profit margin(%)</t>
    <phoneticPr fontId="2" type="noConversion"/>
  </si>
  <si>
    <t>Net Income</t>
    <phoneticPr fontId="2" type="noConversion"/>
  </si>
  <si>
    <t>Other comprehensive income</t>
    <phoneticPr fontId="2" type="noConversion"/>
  </si>
  <si>
    <t>Total comprehensive income</t>
    <phoneticPr fontId="2" type="noConversion"/>
  </si>
  <si>
    <t>Balance Sheet | Non-consolidated (IFRS)</t>
    <phoneticPr fontId="2" type="noConversion"/>
  </si>
  <si>
    <t>1Q23</t>
    <phoneticPr fontId="2" type="noConversion"/>
  </si>
  <si>
    <t>(-) CapEx</t>
    <phoneticPr fontId="2" type="noConversion"/>
  </si>
  <si>
    <t>4Q21</t>
  </si>
  <si>
    <t>1Q22</t>
  </si>
  <si>
    <t>2Q22</t>
  </si>
  <si>
    <t>3Q22</t>
  </si>
  <si>
    <t>4Q22</t>
  </si>
  <si>
    <t>1Q23</t>
  </si>
  <si>
    <t>Consolidated FCF</t>
    <phoneticPr fontId="2" type="noConversion"/>
  </si>
  <si>
    <t>(FCF) Adjusted EBITDA</t>
    <phoneticPr fontId="2" type="noConversion"/>
  </si>
  <si>
    <t>(-) Taxes paid</t>
    <phoneticPr fontId="2" type="noConversion"/>
  </si>
  <si>
    <t>* Free Cashflow</t>
    <phoneticPr fontId="2" type="noConversion"/>
  </si>
  <si>
    <t>* Adjusted EBITDA used for FCF calculation includes D&amp;A, SBC, as well as non-cash severance benefits and bad debt expenses</t>
    <phoneticPr fontId="2" type="noConversion"/>
  </si>
  <si>
    <t>Labor cost</t>
    <phoneticPr fontId="2" type="noConversion"/>
  </si>
  <si>
    <t>Others</t>
    <phoneticPr fontId="2" type="noConversion"/>
  </si>
  <si>
    <t>2Q23</t>
    <phoneticPr fontId="2" type="noConversion"/>
  </si>
  <si>
    <t>3Q23</t>
    <phoneticPr fontId="2" type="noConversion"/>
  </si>
  <si>
    <t>4Q23</t>
    <phoneticPr fontId="2" type="noConversion"/>
  </si>
  <si>
    <t>2Q24</t>
  </si>
  <si>
    <t>Others(CLOVA device, LABS, etc. )</t>
    <phoneticPr fontId="2" type="noConversion"/>
  </si>
  <si>
    <t>1Q24</t>
  </si>
  <si>
    <t>3Q24</t>
  </si>
  <si>
    <t>4Q24</t>
  </si>
  <si>
    <t>1Q25</t>
    <phoneticPr fontId="121" type="noConversion"/>
  </si>
  <si>
    <t>Y/Y</t>
  </si>
  <si>
    <t>Q/Q</t>
  </si>
  <si>
    <t>YoY</t>
  </si>
  <si>
    <t>QoQ</t>
  </si>
  <si>
    <t>Enterprise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</si>
</sst>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9">
    <numFmt numFmtId="6" formatCode="&quot;₩&quot;#,##0;[Red]\-&quot;₩&quot;#,##0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0.0%"/>
    <numFmt numFmtId="177" formatCode="#,##0_ ;[Red]\-#,##0\ "/>
    <numFmt numFmtId="178" formatCode="_-* #,##0.0000_-;\-* #,##0.0000_-;_-* &quot;-&quot;_-;_-@_-"/>
    <numFmt numFmtId="179" formatCode="#,##0_ "/>
    <numFmt numFmtId="180" formatCode="#,##0.0_ ;[Red]\-#,##0.0\ "/>
    <numFmt numFmtId="181" formatCode="_-* #,##0.0_-;\-* #,##0.0_-;_-* &quot;-&quot;?_-;_-@_-"/>
    <numFmt numFmtId="182" formatCode="0.0%;[Red]\-0.0%"/>
    <numFmt numFmtId="183" formatCode="mm&quot;월&quot;\ dd&quot;일&quot;"/>
    <numFmt numFmtId="184" formatCode="0_ "/>
    <numFmt numFmtId="185" formatCode="&quot;113-&quot;@"/>
    <numFmt numFmtId="186" formatCode="#,##0_-;&quot;△&quot;#,##0_-;\-"/>
    <numFmt numFmtId="187" formatCode="&quot;$&quot;#,##0.00_);[Red]\(&quot;$&quot;#,##0.00\)"/>
    <numFmt numFmtId="188" formatCode="_(&quot;$&quot;* #,##0_);_(&quot;$&quot;* \(#,##0\);_(&quot;$&quot;* &quot;-&quot;_);_(@_)"/>
    <numFmt numFmtId="189" formatCode="_ &quot;¥&quot;* #,##0_ ;_ &quot;¥&quot;* \-#,##0_ ;_ &quot;¥&quot;* &quot;-&quot;_ ;_ @_ "/>
    <numFmt numFmtId="190" formatCode="_ &quot;¥&quot;* #,##0.00_ ;_ &quot;¥&quot;* \-#,##0.00_ ;_ &quot;¥&quot;* &quot;-&quot;??_ ;_ @_ "/>
    <numFmt numFmtId="191" formatCode="_ * #,##0_ ;_ * \-#,##0_ ;_ * &quot;-&quot;_ ;_ @_ "/>
    <numFmt numFmtId="192" formatCode="_ * #,##0.00_ ;_ * \-#,##0.00_ ;_ * &quot;-&quot;??_ ;_ @_ "/>
    <numFmt numFmtId="193" formatCode="_ &quot;SFr.&quot;* #,##0.00_ ;_ &quot;SFr.&quot;* \-#,##0.00_ ;_ &quot;SFr.&quot;* &quot;-&quot;??_ ;_ @_ "/>
    <numFmt numFmtId="194" formatCode="General_)"/>
    <numFmt numFmtId="195" formatCode="0.000"/>
    <numFmt numFmtId="196" formatCode="#,##0_);[Black]\(#,##0\)"/>
    <numFmt numFmtId="197" formatCode="#,##0.00000_);[Red]\(#,##0.00000\)"/>
    <numFmt numFmtId="198" formatCode="_ &quot;¥&quot;* #,##0.00_ ;_ &quot;¥&quot;* &quot;¥&quot;\-#,##0.00_ ;_ &quot;¥&quot;* &quot;-&quot;??_ ;_ @_ "/>
    <numFmt numFmtId="199" formatCode="#,##0.0000000_);[Red]\(#,##0.0000000\)"/>
    <numFmt numFmtId="200" formatCode="#,##0.000;[Red]\(#,##0.000\)"/>
    <numFmt numFmtId="201" formatCode="&quot;U$&quot;0"/>
    <numFmt numFmtId="202" formatCode="#,##0.0_);\(#,##0.0\)"/>
    <numFmt numFmtId="203" formatCode="0.00_);[Red]\(0.00\)"/>
    <numFmt numFmtId="204" formatCode="_ * #,##0_ ;_ * &quot;¥&quot;\-#,##0_ ;_ * &quot;-&quot;_ ;_ @_ "/>
    <numFmt numFmtId="205" formatCode="_-[$€-2]* #,##0.00_-;\-[$€-2]* #,##0.00_-;_-[$€-2]* &quot;-&quot;??_-"/>
    <numFmt numFmtId="206" formatCode="#,##0."/>
    <numFmt numFmtId="207" formatCode="#,&quot;천원&quot;"/>
    <numFmt numFmtId="208" formatCode="_(&quot;$&quot;* #,##0.00_);_(&quot;$&quot;* \(#,##0.00\);_(&quot;$&quot;* &quot;-&quot;??_);_(@_)"/>
    <numFmt numFmtId="209" formatCode="_ * #,##0_ ;_ * &quot;¥&quot;&quot;¥&quot;&quot;¥&quot;\-#,##0_ ;_ * &quot;-&quot;_ ;_ @_ "/>
    <numFmt numFmtId="210" formatCode="_ * #,##0.00_ ;_ * &quot;¥&quot;&quot;¥&quot;&quot;¥&quot;\-#,##0.00_ ;_ * &quot;-&quot;??_ ;_ @_ "/>
    <numFmt numFmtId="211" formatCode="_-&quot;$&quot;\ * #,##0_-;\-&quot;$&quot;\ * #,##0_-;_-&quot;$&quot;\ * &quot;-&quot;_-;_-@_-"/>
    <numFmt numFmtId="212" formatCode="_-&quot;$&quot;\ * #,##0.00_-;\-&quot;$&quot;\ * #,##0.00_-;_-&quot;$&quot;\ * &quot;-&quot;??_-;_-@_-"/>
    <numFmt numFmtId="213" formatCode="0.00000000"/>
    <numFmt numFmtId="214" formatCode="#,##0&quot; &quot;\ &quot; &quot;;[Red]\(#,##0\)\ &quot; &quot;;&quot;—&quot;&quot; &quot;&quot; &quot;&quot; &quot;&quot; &quot;"/>
    <numFmt numFmtId="215" formatCode="0%_);\(0%\)"/>
    <numFmt numFmtId="216" formatCode="#,##0.00000000_);[Red]\(#,##0.00000000\)"/>
    <numFmt numFmtId="217" formatCode="&quot;¥&quot;#,##0.00;[Red]&quot;¥&quot;\-#,##0.00"/>
    <numFmt numFmtId="218" formatCode="_-&quot;¥&quot;* #,##0.00_-;\-&quot;¥&quot;* #,##0.00_-;_-&quot;¥&quot;* &quot;-&quot;??_-;_-@_-"/>
    <numFmt numFmtId="219" formatCode="_(* #,##0.000_);_(* \(#,##0.000\);_(* &quot;-&quot;??_);_(@_)"/>
    <numFmt numFmtId="220" formatCode="&quot;약&quot;\$#,##0."/>
    <numFmt numFmtId="221" formatCode="0.000_);[Red]\(0.000\)"/>
    <numFmt numFmtId="222" formatCode="_ &quot;SFr.&quot;\ * #,##0_ ;_ &quot;SFr.&quot;\ * \-#,##0_ ;_ &quot;SFr.&quot;\ * &quot;-&quot;_ ;_ @_ "/>
    <numFmt numFmtId="223" formatCode="_ &quot;SFr.&quot;\ * #,##0.00_ ;_ &quot;SFr.&quot;\ * \-#,##0.00_ ;_ &quot;SFr.&quot;\ * &quot;-&quot;??_ ;_ @_ "/>
    <numFmt numFmtId="224" formatCode="[White]General;[White]General;[White]General;[White]General"/>
    <numFmt numFmtId="225" formatCode="&quot;x&quot;;&quot;x&quot;;&quot;x&quot;;&quot;x&quot;"/>
    <numFmt numFmtId="226" formatCode="&quot;₩&quot;#,##0;&quot;₩&quot;&quot;₩&quot;&quot;₩&quot;&quot;₩&quot;\-#,##0"/>
    <numFmt numFmtId="227" formatCode="\(#,##0\)"/>
    <numFmt numFmtId="228" formatCode="#,##0;&quot;△&quot;#,##0"/>
    <numFmt numFmtId="229" formatCode="#,##0.00\ &quot;DM&quot;;[Red]\-#,##0.00\ &quot;DM&quot;"/>
    <numFmt numFmtId="230" formatCode="#,##0\ &quot;DM&quot;;[Red]\-#,##0\ &quot;DM&quot;"/>
    <numFmt numFmtId="231" formatCode="#."/>
    <numFmt numFmtId="232" formatCode="#,##0;[Red]&quot;-&quot;#,##0"/>
    <numFmt numFmtId="233" formatCode="&quot;¥&quot;#,##0;[Red]&quot;¥&quot;\!\-&quot;¥&quot;#,##0"/>
    <numFmt numFmtId="234" formatCode="&quot;₩&quot;#,##0;[Red]&quot;₩&quot;&quot;₩&quot;&quot;₩&quot;&quot;₩&quot;\-#,##0"/>
    <numFmt numFmtId="235" formatCode="_-* #,##0.00_-;&quot;₩&quot;&quot;₩&quot;\-* #,##0.00_-;_-* &quot;-&quot;??_-;_-@_-"/>
    <numFmt numFmtId="236" formatCode="_-&quot;₩&quot;* #,##0.00_-;&quot;₩&quot;&quot;₩&quot;\-&quot;₩&quot;* #,##0.00_-;_-&quot;₩&quot;* &quot;-&quot;??_-;_-@_-"/>
    <numFmt numFmtId="237" formatCode="&quot;₩&quot;#,##0.00;&quot;₩&quot;&quot;₩&quot;&quot;₩&quot;&quot;₩&quot;\-#,##0.00"/>
    <numFmt numFmtId="238" formatCode="0.0%\p;[Red]\-0.0%\p"/>
    <numFmt numFmtId="239" formatCode="#,##0_);\(#,##0\)"/>
    <numFmt numFmtId="240" formatCode="#,##0.0"/>
  </numFmts>
  <fonts count="1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스퀘어"/>
      <family val="3"/>
      <charset val="129"/>
    </font>
    <font>
      <sz val="9"/>
      <color theme="1"/>
      <name val="나눔고딕"/>
      <family val="2"/>
      <charset val="129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8"/>
      <color indexed="81"/>
      <name val="나눔고딕"/>
      <family val="3"/>
      <charset val="129"/>
    </font>
    <font>
      <sz val="8"/>
      <color indexed="81"/>
      <name val="나눔고딕"/>
      <family val="3"/>
      <charset val="129"/>
    </font>
    <font>
      <sz val="9"/>
      <color theme="1"/>
      <name val="맑은 고딕"/>
      <family val="2"/>
      <charset val="129"/>
      <scheme val="minor"/>
    </font>
    <font>
      <b/>
      <sz val="10"/>
      <color theme="1"/>
      <name val="나눔스퀘어 Bold"/>
      <family val="3"/>
      <charset val="129"/>
    </font>
    <font>
      <sz val="10"/>
      <name val="나눔스퀘어"/>
      <family val="3"/>
      <charset val="129"/>
    </font>
    <font>
      <sz val="10"/>
      <color rgb="FF000000"/>
      <name val="나눔스퀘어"/>
      <family val="3"/>
      <charset val="129"/>
    </font>
    <font>
      <sz val="10"/>
      <color theme="1"/>
      <name val="나눔스퀘어 Bold"/>
      <family val="3"/>
      <charset val="129"/>
    </font>
    <font>
      <i/>
      <sz val="10"/>
      <color theme="1"/>
      <name val="나눔스퀘어 Bold"/>
      <family val="3"/>
      <charset val="129"/>
    </font>
    <font>
      <i/>
      <sz val="10"/>
      <color rgb="FF000000"/>
      <name val="나눔스퀘어 Bold"/>
      <family val="3"/>
      <charset val="129"/>
    </font>
    <font>
      <sz val="10"/>
      <color rgb="FF000000"/>
      <name val="나눔스퀘어 Bold"/>
      <family val="3"/>
      <charset val="129"/>
    </font>
    <font>
      <sz val="11"/>
      <color theme="1"/>
      <name val="나눔스퀘어 Bold"/>
      <family val="3"/>
      <charset val="129"/>
    </font>
    <font>
      <sz val="11"/>
      <color theme="1"/>
      <name val="나눔스퀘어"/>
      <family val="3"/>
      <charset val="129"/>
    </font>
    <font>
      <sz val="10"/>
      <color theme="1"/>
      <name val="나눔스퀘어 ExtraBold"/>
      <family val="3"/>
      <charset val="129"/>
    </font>
    <font>
      <sz val="16"/>
      <color theme="0"/>
      <name val="나눔스퀘어 ExtraBold"/>
      <family val="3"/>
      <charset val="129"/>
    </font>
    <font>
      <sz val="11"/>
      <name val="나눔스퀘어 Bold"/>
      <family val="3"/>
      <charset val="129"/>
    </font>
    <font>
      <i/>
      <sz val="10"/>
      <color theme="1"/>
      <name val="나눔스퀘어"/>
      <family val="3"/>
      <charset val="129"/>
    </font>
    <font>
      <sz val="9"/>
      <color theme="1"/>
      <name val="돋움"/>
      <family val="3"/>
      <charset val="129"/>
    </font>
    <font>
      <sz val="9"/>
      <color theme="1"/>
      <name val="맑은 고딕"/>
      <family val="2"/>
      <charset val="129"/>
    </font>
    <font>
      <sz val="9"/>
      <name val="돋움"/>
      <family val="3"/>
      <charset val="129"/>
    </font>
    <font>
      <sz val="9"/>
      <color theme="1"/>
      <name val="나눔고딕"/>
      <family val="3"/>
      <charset val="129"/>
    </font>
    <font>
      <sz val="10"/>
      <name val="Arial"/>
      <family val="2"/>
    </font>
    <font>
      <sz val="10"/>
      <color theme="1"/>
      <name val="나눔고딕"/>
      <family val="2"/>
      <charset val="129"/>
    </font>
    <font>
      <sz val="11"/>
      <name val="돋움"/>
      <family val="3"/>
      <charset val="129"/>
    </font>
    <font>
      <sz val="10"/>
      <color theme="1"/>
      <name val="맑은 고딕"/>
      <family val="2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9"/>
      <color rgb="FF000000"/>
      <name val="굴림체"/>
      <family val="3"/>
      <charset val="129"/>
    </font>
    <font>
      <sz val="10"/>
      <name val="MS Sans Serif"/>
      <family val="2"/>
    </font>
    <font>
      <sz val="12"/>
      <name val="바탕체"/>
      <family val="1"/>
      <charset val="129"/>
    </font>
    <font>
      <i/>
      <sz val="12"/>
      <name val="바탕체"/>
      <family val="1"/>
      <charset val="129"/>
    </font>
    <font>
      <sz val="11"/>
      <name val="??"/>
      <family val="3"/>
    </font>
    <font>
      <sz val="12"/>
      <name val="굴림체"/>
      <family val="3"/>
      <charset val="129"/>
    </font>
    <font>
      <sz val="10"/>
      <name val="Helv"/>
      <family val="2"/>
    </font>
    <font>
      <sz val="10"/>
      <name val="Times New Roman"/>
      <family val="1"/>
    </font>
    <font>
      <sz val="12"/>
      <name val="명조"/>
      <family val="3"/>
      <charset val="129"/>
    </font>
    <font>
      <sz val="11"/>
      <name val="굴림체"/>
      <family val="3"/>
      <charset val="129"/>
    </font>
    <font>
      <sz val="10"/>
      <name val="Arial Narrow"/>
      <family val="2"/>
    </font>
    <font>
      <sz val="12"/>
      <name val="돋움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¹UAAA¼"/>
      <family val="1"/>
      <charset val="129"/>
    </font>
    <font>
      <sz val="11"/>
      <color indexed="20"/>
      <name val="맑은 고딕"/>
      <family val="3"/>
      <charset val="129"/>
    </font>
    <font>
      <sz val="10"/>
      <name val="±¼¸²Ã¼"/>
      <family val="3"/>
      <charset val="129"/>
    </font>
    <font>
      <sz val="10"/>
      <name val="¹ÙÅÁÃ¼"/>
      <family val="1"/>
      <charset val="129"/>
    </font>
    <font>
      <sz val="12"/>
      <name val="±¼¸²A¼"/>
      <family val="3"/>
      <charset val="129"/>
    </font>
    <font>
      <sz val="9"/>
      <name val="Times New Roman"/>
      <family val="1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0"/>
      <color indexed="24"/>
      <name val="Arial"/>
      <family val="2"/>
    </font>
    <font>
      <sz val="10"/>
      <color indexed="8"/>
      <name val="Arial"/>
      <family val="2"/>
    </font>
    <font>
      <sz val="10"/>
      <name val="굴림체"/>
      <family val="3"/>
      <charset val="129"/>
    </font>
    <font>
      <i/>
      <sz val="11"/>
      <color indexed="23"/>
      <name val="맑은 고딕"/>
      <family val="3"/>
      <charset val="129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7.5"/>
      <color indexed="36"/>
      <name val="Arial"/>
      <family val="2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2"/>
      <name val="Tms Rmn"/>
      <family val="1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2"/>
      <name val="Times New Roman"/>
      <family val="1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sz val="7"/>
      <name val="Small Fonts"/>
      <family val="2"/>
    </font>
    <font>
      <sz val="12"/>
      <name val="Arial"/>
      <family val="2"/>
    </font>
    <font>
      <sz val="12"/>
      <name val="Helv"/>
      <family val="2"/>
    </font>
    <font>
      <u/>
      <sz val="18"/>
      <name val="Times New Roman"/>
      <family val="1"/>
    </font>
    <font>
      <sz val="18"/>
      <name val="Times New Roman"/>
      <family val="1"/>
    </font>
    <font>
      <sz val="11"/>
      <name val="Times New Roman"/>
      <family val="1"/>
    </font>
    <font>
      <b/>
      <sz val="11"/>
      <color indexed="63"/>
      <name val="맑은 고딕"/>
      <family val="3"/>
      <charset val="129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sz val="11"/>
      <name val="굃굍 긕긘긞긏"/>
      <family val="3"/>
      <charset val="129"/>
    </font>
    <font>
      <sz val="10"/>
      <name val="바탕체"/>
      <family val="1"/>
      <charset val="129"/>
    </font>
    <font>
      <sz val="8"/>
      <name val="Helv"/>
      <family val="2"/>
    </font>
    <font>
      <b/>
      <sz val="8"/>
      <color indexed="8"/>
      <name val="Helv"/>
      <family val="2"/>
    </font>
    <font>
      <b/>
      <sz val="10"/>
      <name val="Times New Roman"/>
      <family val="1"/>
    </font>
    <font>
      <sz val="12"/>
      <name val="¹UAAA¼"/>
      <family val="1"/>
      <charset val="129"/>
    </font>
    <font>
      <b/>
      <sz val="10"/>
      <color indexed="10"/>
      <name val="Arial"/>
      <family val="2"/>
    </font>
    <font>
      <b/>
      <sz val="18"/>
      <color indexed="56"/>
      <name val="맑은 고딕"/>
      <family val="3"/>
      <charset val="129"/>
    </font>
    <font>
      <u val="double"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0"/>
      <name val="맑은 고딕"/>
      <family val="3"/>
      <charset val="129"/>
    </font>
    <font>
      <b/>
      <sz val="9"/>
      <color indexed="10"/>
      <name val="Wingdings"/>
      <charset val="2"/>
    </font>
    <font>
      <sz val="11"/>
      <name val="바탕체"/>
      <family val="1"/>
      <charset val="129"/>
    </font>
    <font>
      <b/>
      <sz val="1"/>
      <color indexed="8"/>
      <name val="Courier"/>
      <family val="3"/>
    </font>
    <font>
      <u/>
      <sz val="10"/>
      <color indexed="14"/>
      <name val="MS Sans Serif"/>
      <family val="2"/>
    </font>
    <font>
      <sz val="14"/>
      <name val="뼻뮝"/>
      <family val="3"/>
      <charset val="129"/>
    </font>
    <font>
      <sz val="1"/>
      <color indexed="0"/>
      <name val="Courier"/>
      <family val="3"/>
    </font>
    <font>
      <sz val="12"/>
      <name val="뼻뮝"/>
      <family val="3"/>
      <charset val="129"/>
    </font>
    <font>
      <b/>
      <sz val="12"/>
      <color indexed="16"/>
      <name val="굴림체"/>
      <family val="3"/>
      <charset val="129"/>
    </font>
    <font>
      <sz val="10"/>
      <name val="명조"/>
      <family val="3"/>
      <charset val="129"/>
    </font>
    <font>
      <b/>
      <i/>
      <sz val="12"/>
      <name val="돋움체"/>
      <family val="3"/>
      <charset val="129"/>
    </font>
    <font>
      <sz val="11"/>
      <name val="ＭＳ Ｐゴシック"/>
      <family val="3"/>
      <charset val="129"/>
    </font>
    <font>
      <u/>
      <sz val="11"/>
      <color indexed="12"/>
      <name val="돋움"/>
      <family val="3"/>
      <charset val="129"/>
    </font>
    <font>
      <i/>
      <sz val="10"/>
      <name val="나눔스퀘어"/>
      <family val="3"/>
      <charset val="129"/>
    </font>
    <font>
      <sz val="9"/>
      <color theme="1" tint="0.499984740745262"/>
      <name val="나눔스퀘어"/>
      <family val="3"/>
      <charset val="129"/>
    </font>
    <font>
      <sz val="10"/>
      <name val="나눔스퀘어 Bold"/>
      <family val="3"/>
      <charset val="129"/>
    </font>
    <font>
      <i/>
      <sz val="10"/>
      <name val="나눔스퀘어 Bold"/>
      <family val="3"/>
      <charset val="129"/>
    </font>
    <font>
      <sz val="10"/>
      <color theme="0"/>
      <name val="나눔고딕 ExtraBold"/>
      <family val="3"/>
      <charset val="129"/>
    </font>
    <font>
      <i/>
      <sz val="10"/>
      <color theme="0"/>
      <name val="나눔고딕 ExtraBold"/>
      <family val="3"/>
      <charset val="129"/>
    </font>
    <font>
      <sz val="10"/>
      <color theme="0"/>
      <name val="나눔스퀘어 ExtraBold"/>
      <family val="3"/>
      <charset val="129"/>
    </font>
    <font>
      <i/>
      <sz val="10"/>
      <color theme="0"/>
      <name val="나눔스퀘어 ExtraBold"/>
      <family val="3"/>
      <charset val="129"/>
    </font>
    <font>
      <sz val="8"/>
      <name val="맑은 고딕"/>
      <family val="3"/>
      <charset val="129"/>
      <scheme val="minor"/>
    </font>
    <font>
      <sz val="10"/>
      <color indexed="64"/>
      <name val="나눔스퀘어"/>
      <family val="3"/>
      <charset val="129"/>
    </font>
    <font>
      <sz val="10"/>
      <color indexed="64"/>
      <name val="나눔스퀘어 Bold"/>
      <family val="3"/>
      <charset val="129"/>
    </font>
  </fonts>
  <fills count="3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/>
      </patternFill>
    </fill>
  </fills>
  <borders count="50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2" tint="-9.9948118533890809E-2"/>
      </left>
      <right style="thin">
        <color theme="0" tint="-0.14996795556505021"/>
      </right>
      <top style="thin">
        <color rgb="FF000000"/>
      </top>
      <bottom/>
      <diagonal/>
    </border>
    <border>
      <left style="thin">
        <color theme="2" tint="-9.9948118533890809E-2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0" tint="-0.14996795556505021"/>
      </right>
      <top/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17600024414813E-2"/>
      </left>
      <right style="thin">
        <color theme="0" tint="-0.14996795556505021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17600024414813E-2"/>
      </right>
      <top style="thin">
        <color theme="2" tint="-9.9917600024414813E-2"/>
      </top>
      <bottom style="thin">
        <color indexed="64"/>
      </bottom>
      <diagonal/>
    </border>
    <border>
      <left style="thin">
        <color theme="2" tint="-9.9917600024414813E-2"/>
      </left>
      <right style="thin">
        <color theme="2" tint="-9.9917600024414813E-2"/>
      </right>
      <top style="thin">
        <color theme="2" tint="-9.9917600024414813E-2"/>
      </top>
      <bottom style="thin">
        <color indexed="64"/>
      </bottom>
      <diagonal/>
    </border>
    <border>
      <left style="thin">
        <color theme="2" tint="-9.9917600024414813E-2"/>
      </left>
      <right style="thin">
        <color theme="0" tint="-0.14996795556505021"/>
      </right>
      <top style="thin">
        <color theme="2" tint="-9.9917600024414813E-2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0" tint="-0.1499679555650502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2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 style="thin">
        <color theme="0" tint="-0.249977111117893"/>
      </bottom>
      <diagonal/>
    </border>
    <border>
      <left/>
      <right/>
      <top style="thin">
        <color theme="3"/>
      </top>
      <bottom style="thin">
        <color theme="0" tint="-0.249977111117893"/>
      </bottom>
      <diagonal/>
    </border>
    <border>
      <left/>
      <right style="thin">
        <color theme="3"/>
      </right>
      <top style="thin">
        <color theme="3"/>
      </top>
      <bottom style="thin">
        <color theme="0" tint="-0.24997711111789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dotted">
        <color theme="3"/>
      </left>
      <right/>
      <top style="thin">
        <color theme="3"/>
      </top>
      <bottom style="thin">
        <color theme="0" tint="-0.249977111117893"/>
      </bottom>
      <diagonal/>
    </border>
    <border>
      <left style="dotted">
        <color theme="3"/>
      </left>
      <right/>
      <top/>
      <bottom/>
      <diagonal/>
    </border>
    <border>
      <left style="dotted">
        <color theme="3"/>
      </left>
      <right/>
      <top/>
      <bottom style="thin">
        <color theme="3"/>
      </bottom>
      <diagonal/>
    </border>
    <border>
      <left/>
      <right style="dotted">
        <color theme="3"/>
      </right>
      <top style="thin">
        <color theme="3"/>
      </top>
      <bottom style="thin">
        <color theme="0" tint="-0.249977111117893"/>
      </bottom>
      <diagonal/>
    </border>
    <border>
      <left/>
      <right style="dotted">
        <color theme="3"/>
      </right>
      <top/>
      <bottom/>
      <diagonal/>
    </border>
    <border>
      <left/>
      <right style="dotted">
        <color theme="3"/>
      </right>
      <top/>
      <bottom style="thin">
        <color theme="3"/>
      </bottom>
      <diagonal/>
    </border>
    <border>
      <left style="dotted">
        <color theme="3"/>
      </left>
      <right/>
      <top style="thin">
        <color theme="3"/>
      </top>
      <bottom/>
      <diagonal/>
    </border>
    <border>
      <left style="dotted">
        <color theme="3"/>
      </left>
      <right/>
      <top style="thin">
        <color indexed="64"/>
      </top>
      <bottom style="thin">
        <color theme="0" tint="-0.249977111117893"/>
      </bottom>
      <diagonal/>
    </border>
    <border>
      <left style="dotted">
        <color theme="3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/>
      <bottom style="thin">
        <color auto="1"/>
      </bottom>
      <diagonal/>
    </border>
    <border>
      <left/>
      <right style="dotted">
        <color theme="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tted">
        <color theme="3"/>
      </right>
      <top style="thin">
        <color theme="3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dotted">
        <color theme="3"/>
      </left>
      <right style="dotted">
        <color indexed="64"/>
      </right>
      <top style="thin">
        <color theme="3"/>
      </top>
      <bottom style="thin">
        <color theme="0" tint="-0.249977111117893"/>
      </bottom>
      <diagonal/>
    </border>
    <border>
      <left style="dotted">
        <color theme="3"/>
      </left>
      <right style="dotted">
        <color indexed="64"/>
      </right>
      <top/>
      <bottom/>
      <diagonal/>
    </border>
    <border>
      <left style="dotted">
        <color theme="3"/>
      </left>
      <right style="dotted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dotted">
        <color theme="3"/>
      </left>
      <right style="thin">
        <color indexed="64"/>
      </right>
      <top style="thin">
        <color auto="1"/>
      </top>
      <bottom style="thin">
        <color theme="0" tint="-0.249977111117893"/>
      </bottom>
      <diagonal/>
    </border>
    <border>
      <left style="dotted">
        <color theme="3"/>
      </left>
      <right style="thin">
        <color indexed="64"/>
      </right>
      <top/>
      <bottom/>
      <diagonal/>
    </border>
    <border>
      <left style="dotted">
        <color theme="3"/>
      </left>
      <right style="thin">
        <color indexed="64"/>
      </right>
      <top/>
      <bottom style="thin">
        <color auto="1"/>
      </bottom>
      <diagonal/>
    </border>
  </borders>
  <cellStyleXfs count="270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41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9" fillId="0" borderId="0"/>
    <xf numFmtId="41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1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9" fillId="0" borderId="0"/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41" fontId="34" fillId="0" borderId="0">
      <alignment vertical="center"/>
    </xf>
    <xf numFmtId="0" fontId="35" fillId="0" borderId="0"/>
    <xf numFmtId="0" fontId="33" fillId="0" borderId="0">
      <alignment vertical="center"/>
    </xf>
    <xf numFmtId="41" fontId="3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24" fontId="36" fillId="0" borderId="0" applyFont="0" applyFill="0" applyBorder="0" applyAlignment="0" applyProtection="0"/>
    <xf numFmtId="184" fontId="31" fillId="0" borderId="0" applyNumberFormat="0" applyFont="0" applyFill="0" applyBorder="0" applyAlignment="0" applyProtection="0"/>
    <xf numFmtId="184" fontId="31" fillId="0" borderId="0" applyNumberFormat="0" applyFont="0" applyFill="0" applyBorder="0" applyAlignment="0" applyProtection="0"/>
    <xf numFmtId="185" fontId="31" fillId="0" borderId="0" applyNumberFormat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8" fillId="0" borderId="0" applyNumberFormat="0" applyFill="0" applyBorder="0" applyAlignment="0" applyProtection="0"/>
    <xf numFmtId="0" fontId="39" fillId="0" borderId="0"/>
    <xf numFmtId="0" fontId="4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0" borderId="0"/>
    <xf numFmtId="0" fontId="37" fillId="0" borderId="0"/>
    <xf numFmtId="0" fontId="42" fillId="0" borderId="0"/>
    <xf numFmtId="0" fontId="29" fillId="0" borderId="0"/>
    <xf numFmtId="0" fontId="29" fillId="0" borderId="0"/>
    <xf numFmtId="0" fontId="29" fillId="0" borderId="0"/>
    <xf numFmtId="0" fontId="4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3" fillId="0" borderId="0" applyFont="0" applyFill="0" applyBorder="0" applyAlignment="0" applyProtection="0"/>
    <xf numFmtId="0" fontId="36" fillId="0" borderId="0"/>
    <xf numFmtId="0" fontId="29" fillId="0" borderId="0"/>
    <xf numFmtId="0" fontId="29" fillId="0" borderId="0"/>
    <xf numFmtId="0" fontId="41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42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29" fillId="0" borderId="0"/>
    <xf numFmtId="0" fontId="29" fillId="0" borderId="0"/>
    <xf numFmtId="0" fontId="42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36" fillId="0" borderId="0"/>
    <xf numFmtId="0" fontId="29" fillId="0" borderId="0"/>
    <xf numFmtId="0" fontId="42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6" fontId="45" fillId="0" borderId="0"/>
    <xf numFmtId="0" fontId="31" fillId="0" borderId="0"/>
    <xf numFmtId="0" fontId="37" fillId="0" borderId="0"/>
    <xf numFmtId="0" fontId="2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187" fontId="37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1" fillId="0" borderId="0"/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189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36" fillId="0" borderId="0"/>
    <xf numFmtId="191" fontId="49" fillId="0" borderId="0" applyFont="0" applyFill="0" applyBorder="0" applyAlignment="0" applyProtection="0"/>
    <xf numFmtId="192" fontId="4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50" fillId="9" borderId="0" applyNumberFormat="0" applyBorder="0" applyAlignment="0" applyProtection="0">
      <alignment vertical="center"/>
    </xf>
    <xf numFmtId="193" fontId="29" fillId="0" borderId="0" applyFont="0" applyFill="0" applyBorder="0" applyAlignment="0" applyProtection="0"/>
    <xf numFmtId="0" fontId="49" fillId="0" borderId="0"/>
    <xf numFmtId="0" fontId="51" fillId="0" borderId="0"/>
    <xf numFmtId="0" fontId="49" fillId="0" borderId="0"/>
    <xf numFmtId="0" fontId="52" fillId="0" borderId="0"/>
    <xf numFmtId="0" fontId="53" fillId="0" borderId="0"/>
    <xf numFmtId="0" fontId="52" fillId="0" borderId="0"/>
    <xf numFmtId="0" fontId="31" fillId="0" borderId="0" applyFill="0" applyBorder="0" applyAlignment="0"/>
    <xf numFmtId="194" fontId="54" fillId="0" borderId="0" applyFill="0" applyBorder="0" applyAlignment="0"/>
    <xf numFmtId="195" fontId="54" fillId="0" borderId="0" applyFill="0" applyBorder="0" applyAlignment="0"/>
    <xf numFmtId="196" fontId="29" fillId="0" borderId="0" applyFill="0" applyBorder="0" applyAlignment="0"/>
    <xf numFmtId="197" fontId="29" fillId="0" borderId="0" applyFill="0" applyBorder="0" applyAlignment="0"/>
    <xf numFmtId="198" fontId="29" fillId="0" borderId="0" applyFill="0" applyBorder="0" applyAlignment="0"/>
    <xf numFmtId="199" fontId="29" fillId="0" borderId="0" applyFill="0" applyBorder="0" applyAlignment="0"/>
    <xf numFmtId="194" fontId="54" fillId="0" borderId="0" applyFill="0" applyBorder="0" applyAlignment="0"/>
    <xf numFmtId="0" fontId="55" fillId="26" borderId="32" applyNumberFormat="0" applyAlignment="0" applyProtection="0">
      <alignment vertical="center"/>
    </xf>
    <xf numFmtId="0" fontId="56" fillId="0" borderId="0"/>
    <xf numFmtId="0" fontId="57" fillId="27" borderId="33" applyNumberFormat="0" applyAlignment="0" applyProtection="0">
      <alignment vertical="center"/>
    </xf>
    <xf numFmtId="200" fontId="31" fillId="0" borderId="0"/>
    <xf numFmtId="200" fontId="31" fillId="0" borderId="0"/>
    <xf numFmtId="200" fontId="31" fillId="0" borderId="0"/>
    <xf numFmtId="200" fontId="31" fillId="0" borderId="0"/>
    <xf numFmtId="200" fontId="31" fillId="0" borderId="0"/>
    <xf numFmtId="200" fontId="31" fillId="0" borderId="0"/>
    <xf numFmtId="200" fontId="31" fillId="0" borderId="0"/>
    <xf numFmtId="200" fontId="31" fillId="0" borderId="0"/>
    <xf numFmtId="0" fontId="37" fillId="0" borderId="0" applyFont="0" applyFill="0" applyBorder="0" applyAlignment="0" applyProtection="0"/>
    <xf numFmtId="198" fontId="29" fillId="0" borderId="0" applyFont="0" applyFill="0" applyBorder="0" applyAlignment="0" applyProtection="0"/>
    <xf numFmtId="201" fontId="37" fillId="0" borderId="0"/>
    <xf numFmtId="0" fontId="29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37" fillId="0" borderId="0" applyFont="0" applyFill="0" applyBorder="0" applyAlignment="0" applyProtection="0"/>
    <xf numFmtId="194" fontId="5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7" fillId="0" borderId="0"/>
    <xf numFmtId="202" fontId="37" fillId="0" borderId="0">
      <protection locked="0"/>
    </xf>
    <xf numFmtId="14" fontId="59" fillId="0" borderId="0" applyFill="0" applyBorder="0" applyAlignment="0"/>
    <xf numFmtId="0" fontId="58" fillId="0" borderId="0" applyFont="0" applyFill="0" applyBorder="0" applyAlignment="0" applyProtection="0"/>
    <xf numFmtId="38" fontId="36" fillId="0" borderId="34">
      <alignment vertical="center"/>
    </xf>
    <xf numFmtId="203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6" fontId="37" fillId="0" borderId="0"/>
    <xf numFmtId="198" fontId="29" fillId="0" borderId="0" applyFill="0" applyBorder="0" applyAlignment="0"/>
    <xf numFmtId="194" fontId="54" fillId="0" borderId="0" applyFill="0" applyBorder="0" applyAlignment="0"/>
    <xf numFmtId="198" fontId="29" fillId="0" borderId="0" applyFill="0" applyBorder="0" applyAlignment="0"/>
    <xf numFmtId="199" fontId="29" fillId="0" borderId="0" applyFill="0" applyBorder="0" applyAlignment="0"/>
    <xf numFmtId="194" fontId="54" fillId="0" borderId="0" applyFill="0" applyBorder="0" applyAlignment="0"/>
    <xf numFmtId="205" fontId="60" fillId="0" borderId="0" applyFon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206" fontId="62" fillId="0" borderId="0">
      <protection locked="0"/>
    </xf>
    <xf numFmtId="206" fontId="62" fillId="0" borderId="0">
      <protection locked="0"/>
    </xf>
    <xf numFmtId="206" fontId="63" fillId="0" borderId="0">
      <protection locked="0"/>
    </xf>
    <xf numFmtId="206" fontId="62" fillId="0" borderId="0">
      <protection locked="0"/>
    </xf>
    <xf numFmtId="206" fontId="62" fillId="0" borderId="0">
      <protection locked="0"/>
    </xf>
    <xf numFmtId="206" fontId="62" fillId="0" borderId="0">
      <protection locked="0"/>
    </xf>
    <xf numFmtId="206" fontId="63" fillId="0" borderId="0">
      <protection locked="0"/>
    </xf>
    <xf numFmtId="207" fontId="37" fillId="0" borderId="0" applyFont="0" applyFill="0" applyBorder="0" applyAlignment="0" applyProtection="0"/>
    <xf numFmtId="202" fontId="37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10" borderId="0" applyNumberFormat="0" applyBorder="0" applyAlignment="0" applyProtection="0">
      <alignment vertical="center"/>
    </xf>
    <xf numFmtId="38" fontId="66" fillId="28" borderId="0" applyNumberFormat="0" applyBorder="0" applyAlignment="0" applyProtection="0"/>
    <xf numFmtId="0" fontId="67" fillId="0" borderId="0">
      <alignment horizontal="left"/>
    </xf>
    <xf numFmtId="0" fontId="68" fillId="0" borderId="31" applyNumberFormat="0" applyAlignment="0" applyProtection="0">
      <alignment horizontal="left" vertical="center"/>
    </xf>
    <xf numFmtId="0" fontId="68" fillId="0" borderId="10">
      <alignment horizontal="left" vertical="center"/>
    </xf>
    <xf numFmtId="14" fontId="69" fillId="29" borderId="29">
      <alignment horizontal="center" vertical="center" wrapText="1"/>
    </xf>
    <xf numFmtId="0" fontId="70" fillId="0" borderId="35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2" fillId="0" borderId="37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/>
    <xf numFmtId="14" fontId="69" fillId="29" borderId="29">
      <alignment horizontal="center" vertical="center" wrapText="1"/>
    </xf>
    <xf numFmtId="202" fontId="37" fillId="0" borderId="0">
      <protection locked="0"/>
    </xf>
    <xf numFmtId="202" fontId="37" fillId="0" borderId="0"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13" borderId="32" applyNumberFormat="0" applyAlignment="0" applyProtection="0">
      <alignment vertical="center"/>
    </xf>
    <xf numFmtId="10" fontId="66" fillId="28" borderId="28" applyNumberFormat="0" applyBorder="0" applyAlignment="0" applyProtection="0"/>
    <xf numFmtId="198" fontId="29" fillId="0" borderId="0" applyFill="0" applyBorder="0" applyAlignment="0"/>
    <xf numFmtId="194" fontId="54" fillId="0" borderId="0" applyFill="0" applyBorder="0" applyAlignment="0"/>
    <xf numFmtId="198" fontId="29" fillId="0" borderId="0" applyFill="0" applyBorder="0" applyAlignment="0"/>
    <xf numFmtId="199" fontId="29" fillId="0" borderId="0" applyFill="0" applyBorder="0" applyAlignment="0"/>
    <xf numFmtId="194" fontId="54" fillId="0" borderId="0" applyFill="0" applyBorder="0" applyAlignment="0"/>
    <xf numFmtId="0" fontId="76" fillId="0" borderId="38" applyNumberFormat="0" applyFill="0" applyAlignment="0" applyProtection="0">
      <alignment vertical="center"/>
    </xf>
    <xf numFmtId="208" fontId="77" fillId="0" borderId="0">
      <alignment horizontal="justify"/>
    </xf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0" fontId="78" fillId="0" borderId="29"/>
    <xf numFmtId="209" fontId="29" fillId="0" borderId="0" applyFont="0" applyFill="0" applyBorder="0" applyAlignment="0" applyProtection="0"/>
    <xf numFmtId="210" fontId="29" fillId="0" borderId="0" applyFont="0" applyFill="0" applyBorder="0" applyAlignment="0" applyProtection="0"/>
    <xf numFmtId="211" fontId="29" fillId="0" borderId="0" applyFont="0" applyFill="0" applyBorder="0" applyAlignment="0" applyProtection="0"/>
    <xf numFmtId="212" fontId="29" fillId="0" borderId="0" applyFont="0" applyFill="0" applyBorder="0" applyAlignment="0" applyProtection="0"/>
    <xf numFmtId="188" fontId="29" fillId="0" borderId="0" applyFont="0" applyFill="0" applyBorder="0" applyAlignment="0" applyProtection="0"/>
    <xf numFmtId="208" fontId="29" fillId="0" borderId="0" applyFont="0" applyFill="0" applyBorder="0" applyAlignment="0" applyProtection="0"/>
    <xf numFmtId="213" fontId="37" fillId="0" borderId="0"/>
    <xf numFmtId="0" fontId="79" fillId="30" borderId="0" applyNumberFormat="0" applyBorder="0" applyAlignment="0" applyProtection="0">
      <alignment vertical="center"/>
    </xf>
    <xf numFmtId="37" fontId="8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37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29" fillId="0" borderId="0"/>
    <xf numFmtId="0" fontId="83" fillId="0" borderId="0" applyFont="0" applyFill="0" applyBorder="0" applyAlignment="0" applyProtection="0">
      <alignment horizontal="centerContinuous"/>
    </xf>
    <xf numFmtId="0" fontId="42" fillId="0" borderId="27" applyFont="0" applyFill="0" applyBorder="0" applyAlignment="0" applyProtection="0">
      <alignment horizontal="right"/>
    </xf>
    <xf numFmtId="0" fontId="84" fillId="0" borderId="0" applyFont="0" applyFill="0" applyBorder="0" applyAlignment="0" applyProtection="0">
      <alignment horizontal="centerContinuous"/>
    </xf>
    <xf numFmtId="0" fontId="84" fillId="0" borderId="0" applyFont="0" applyFill="0" applyBorder="0" applyAlignment="0" applyProtection="0">
      <alignment horizontal="centerContinuous"/>
    </xf>
    <xf numFmtId="0" fontId="47" fillId="31" borderId="39" applyNumberFormat="0" applyFont="0" applyAlignment="0" applyProtection="0">
      <alignment vertical="center"/>
    </xf>
    <xf numFmtId="214" fontId="85" fillId="0" borderId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86" fillId="26" borderId="40" applyNumberFormat="0" applyAlignment="0" applyProtection="0">
      <alignment vertical="center"/>
    </xf>
    <xf numFmtId="40" fontId="87" fillId="28" borderId="0">
      <alignment horizontal="right"/>
    </xf>
    <xf numFmtId="0" fontId="88" fillId="28" borderId="0">
      <alignment horizontal="right"/>
    </xf>
    <xf numFmtId="0" fontId="89" fillId="28" borderId="27"/>
    <xf numFmtId="215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203" fontId="29" fillId="0" borderId="0" applyFont="0" applyFill="0" applyBorder="0" applyAlignment="0" applyProtection="0"/>
    <xf numFmtId="10" fontId="29" fillId="0" borderId="0" applyFont="0" applyFill="0" applyBorder="0" applyAlignment="0" applyProtection="0"/>
    <xf numFmtId="216" fontId="29" fillId="0" borderId="0" applyFont="0" applyFill="0" applyBorder="0" applyAlignment="0" applyProtection="0"/>
    <xf numFmtId="9" fontId="36" fillId="0" borderId="26" applyNumberFormat="0" applyBorder="0"/>
    <xf numFmtId="0" fontId="90" fillId="0" borderId="28" applyNumberFormat="0" applyAlignment="0"/>
    <xf numFmtId="13" fontId="29" fillId="0" borderId="0" applyFont="0" applyFill="0" applyProtection="0"/>
    <xf numFmtId="198" fontId="29" fillId="0" borderId="0" applyFill="0" applyBorder="0" applyAlignment="0"/>
    <xf numFmtId="194" fontId="54" fillId="0" borderId="0" applyFill="0" applyBorder="0" applyAlignment="0"/>
    <xf numFmtId="198" fontId="29" fillId="0" borderId="0" applyFill="0" applyBorder="0" applyAlignment="0"/>
    <xf numFmtId="199" fontId="29" fillId="0" borderId="0" applyFill="0" applyBorder="0" applyAlignment="0"/>
    <xf numFmtId="194" fontId="54" fillId="0" borderId="0" applyFill="0" applyBorder="0" applyAlignment="0"/>
    <xf numFmtId="0" fontId="91" fillId="0" borderId="0" applyNumberFormat="0" applyBorder="0" applyAlignment="0">
      <alignment horizontal="right"/>
    </xf>
    <xf numFmtId="217" fontId="29" fillId="0" borderId="0" applyFont="0" applyFill="0" applyBorder="0" applyAlignment="0" applyProtection="0"/>
    <xf numFmtId="30" fontId="92" fillId="0" borderId="0" applyNumberFormat="0" applyFill="0" applyBorder="0" applyAlignment="0" applyProtection="0">
      <alignment horizontal="left"/>
    </xf>
    <xf numFmtId="218" fontId="37" fillId="0" borderId="0" applyFont="0" applyFill="0" applyBorder="0" applyAlignment="0" applyProtection="0"/>
    <xf numFmtId="0" fontId="37" fillId="0" borderId="0"/>
    <xf numFmtId="37" fontId="81" fillId="0" borderId="0"/>
    <xf numFmtId="0" fontId="78" fillId="0" borderId="0"/>
    <xf numFmtId="40" fontId="93" fillId="0" borderId="0" applyBorder="0">
      <alignment horizontal="right"/>
    </xf>
    <xf numFmtId="0" fontId="94" fillId="0" borderId="0">
      <alignment horizontal="centerContinuous"/>
    </xf>
    <xf numFmtId="0" fontId="91" fillId="0" borderId="0" applyNumberFormat="0" applyBorder="0" applyAlignment="0">
      <alignment horizontal="centerContinuous" vertical="center"/>
    </xf>
    <xf numFmtId="49" fontId="59" fillId="0" borderId="0" applyFill="0" applyBorder="0" applyAlignment="0"/>
    <xf numFmtId="216" fontId="29" fillId="0" borderId="0" applyFill="0" applyBorder="0" applyAlignment="0"/>
    <xf numFmtId="219" fontId="29" fillId="0" borderId="0" applyFill="0" applyBorder="0" applyAlignment="0"/>
    <xf numFmtId="0" fontId="95" fillId="0" borderId="0"/>
    <xf numFmtId="0" fontId="96" fillId="0" borderId="0" applyFill="0" applyBorder="0" applyProtection="0">
      <alignment horizontal="left" vertical="top"/>
    </xf>
    <xf numFmtId="0" fontId="97" fillId="0" borderId="0" applyNumberFormat="0" applyFill="0" applyBorder="0" applyAlignment="0" applyProtection="0">
      <alignment vertical="center"/>
    </xf>
    <xf numFmtId="202" fontId="37" fillId="0" borderId="30">
      <protection locked="0"/>
    </xf>
    <xf numFmtId="0" fontId="98" fillId="0" borderId="0">
      <alignment horizontal="fill"/>
    </xf>
    <xf numFmtId="0" fontId="99" fillId="0" borderId="0"/>
    <xf numFmtId="220" fontId="29" fillId="0" borderId="0" applyFont="0" applyFill="0" applyBorder="0" applyAlignment="0" applyProtection="0"/>
    <xf numFmtId="221" fontId="29" fillId="0" borderId="0" applyFont="0" applyFill="0" applyBorder="0" applyAlignment="0" applyProtection="0"/>
    <xf numFmtId="222" fontId="29" fillId="0" borderId="0" applyFont="0" applyFill="0" applyBorder="0" applyAlignment="0" applyProtection="0"/>
    <xf numFmtId="223" fontId="29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center"/>
    </xf>
    <xf numFmtId="224" fontId="99" fillId="0" borderId="0"/>
    <xf numFmtId="225" fontId="101" fillId="32" borderId="0">
      <alignment horizontal="center"/>
    </xf>
    <xf numFmtId="0" fontId="43" fillId="0" borderId="0" applyFont="0" applyFill="0" applyBorder="0" applyAlignment="0" applyProtection="0"/>
    <xf numFmtId="9" fontId="31" fillId="0" borderId="0" applyFont="0" applyFill="0" applyBorder="0" applyAlignment="0" applyProtection="0"/>
    <xf numFmtId="3" fontId="102" fillId="0" borderId="0">
      <alignment horizontal="left" wrapText="1"/>
    </xf>
    <xf numFmtId="226" fontId="37" fillId="0" borderId="0">
      <protection locked="0"/>
    </xf>
    <xf numFmtId="0" fontId="103" fillId="0" borderId="0">
      <protection locked="0"/>
    </xf>
    <xf numFmtId="0" fontId="103" fillId="0" borderId="0">
      <protection locked="0"/>
    </xf>
    <xf numFmtId="227" fontId="102" fillId="0" borderId="0">
      <alignment horizontal="right"/>
    </xf>
    <xf numFmtId="195" fontId="37" fillId="0" borderId="0"/>
    <xf numFmtId="195" fontId="37" fillId="0" borderId="0"/>
    <xf numFmtId="195" fontId="37" fillId="0" borderId="0"/>
    <xf numFmtId="195" fontId="37" fillId="0" borderId="0"/>
    <xf numFmtId="195" fontId="37" fillId="0" borderId="0"/>
    <xf numFmtId="195" fontId="37" fillId="0" borderId="0"/>
    <xf numFmtId="195" fontId="37" fillId="0" borderId="0"/>
    <xf numFmtId="195" fontId="37" fillId="0" borderId="0"/>
    <xf numFmtId="195" fontId="37" fillId="0" borderId="0"/>
    <xf numFmtId="195" fontId="37" fillId="0" borderId="0"/>
    <xf numFmtId="195" fontId="37" fillId="0" borderId="0"/>
    <xf numFmtId="228" fontId="29" fillId="0" borderId="28">
      <alignment horizontal="right" vertical="center" shrinkToFit="1"/>
    </xf>
    <xf numFmtId="3" fontId="102" fillId="0" borderId="0">
      <alignment horizontal="left"/>
    </xf>
    <xf numFmtId="0" fontId="62" fillId="0" borderId="0">
      <protection locked="0"/>
    </xf>
    <xf numFmtId="0" fontId="62" fillId="0" borderId="0">
      <protection locked="0"/>
    </xf>
    <xf numFmtId="0" fontId="104" fillId="0" borderId="0" applyNumberFormat="0" applyFill="0" applyBorder="0" applyAlignment="0" applyProtection="0"/>
    <xf numFmtId="40" fontId="105" fillId="0" borderId="0" applyFont="0" applyFill="0" applyBorder="0" applyAlignment="0" applyProtection="0"/>
    <xf numFmtId="38" fontId="105" fillId="0" borderId="0" applyFont="0" applyFill="0" applyBorder="0" applyAlignment="0" applyProtection="0"/>
    <xf numFmtId="229" fontId="36" fillId="0" borderId="0" applyFont="0" applyFill="0" applyBorder="0" applyAlignment="0" applyProtection="0"/>
    <xf numFmtId="230" fontId="36" fillId="0" borderId="0" applyFont="0" applyFill="0" applyBorder="0" applyAlignment="0" applyProtection="0"/>
    <xf numFmtId="231" fontId="106" fillId="0" borderId="0">
      <protection locked="0"/>
    </xf>
    <xf numFmtId="0" fontId="107" fillId="0" borderId="0"/>
    <xf numFmtId="37" fontId="91" fillId="0" borderId="25" applyAlignment="0"/>
    <xf numFmtId="232" fontId="108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109" fillId="0" borderId="41"/>
    <xf numFmtId="183" fontId="31" fillId="0" borderId="0" applyFont="0" applyFill="0" applyBorder="0" applyAlignment="0" applyProtection="0"/>
    <xf numFmtId="233" fontId="31" fillId="0" borderId="0" applyFont="0" applyFill="0" applyBorder="0" applyAlignment="0" applyProtection="0"/>
    <xf numFmtId="0" fontId="91" fillId="0" borderId="42">
      <alignment vertical="justify" wrapText="1"/>
    </xf>
    <xf numFmtId="0" fontId="42" fillId="0" borderId="0"/>
    <xf numFmtId="183" fontId="37" fillId="0" borderId="0" applyFill="0" applyBorder="0" applyAlignment="0" applyProtection="0"/>
    <xf numFmtId="0" fontId="110" fillId="0" borderId="0">
      <alignment horizontal="center" vertical="center"/>
    </xf>
    <xf numFmtId="4" fontId="62" fillId="0" borderId="0">
      <protection locked="0"/>
    </xf>
    <xf numFmtId="234" fontId="37" fillId="0" borderId="0">
      <protection locked="0"/>
    </xf>
    <xf numFmtId="0" fontId="40" fillId="33" borderId="43">
      <alignment horizontal="center" vertical="center"/>
    </xf>
    <xf numFmtId="0" fontId="37" fillId="0" borderId="0"/>
    <xf numFmtId="0" fontId="110" fillId="0" borderId="0">
      <alignment horizontal="right" vertical="center"/>
    </xf>
    <xf numFmtId="231" fontId="106" fillId="0" borderId="0">
      <protection locked="0"/>
    </xf>
    <xf numFmtId="0" fontId="37" fillId="0" borderId="0" applyFont="0" applyFill="0" applyBorder="0" applyAlignment="0" applyProtection="0"/>
    <xf numFmtId="231" fontId="106" fillId="0" borderId="0">
      <protection locked="0"/>
    </xf>
    <xf numFmtId="191" fontId="37" fillId="0" borderId="0" applyFont="0" applyFill="0" applyBorder="0" applyAlignment="0" applyProtection="0"/>
    <xf numFmtId="0" fontId="37" fillId="0" borderId="43">
      <alignment vertical="center"/>
    </xf>
    <xf numFmtId="192" fontId="37" fillId="0" borderId="0" applyFont="0" applyFill="0" applyBorder="0" applyAlignment="0" applyProtection="0"/>
    <xf numFmtId="231" fontId="106" fillId="0" borderId="0">
      <protection locked="0"/>
    </xf>
    <xf numFmtId="231" fontId="106" fillId="0" borderId="0">
      <protection locked="0"/>
    </xf>
    <xf numFmtId="188" fontId="37" fillId="0" borderId="0" applyFont="0" applyFill="0" applyBorder="0" applyAlignment="0" applyProtection="0"/>
    <xf numFmtId="0" fontId="40" fillId="0" borderId="28">
      <alignment horizontal="center"/>
    </xf>
    <xf numFmtId="235" fontId="37" fillId="0" borderId="0">
      <protection locked="0"/>
    </xf>
    <xf numFmtId="231" fontId="106" fillId="0" borderId="0"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38" fontId="111" fillId="0" borderId="0"/>
    <xf numFmtId="0" fontId="112" fillId="0" borderId="0" applyNumberFormat="0" applyFill="0" applyBorder="0" applyAlignment="0" applyProtection="0">
      <alignment vertical="top"/>
      <protection locked="0"/>
    </xf>
    <xf numFmtId="0" fontId="62" fillId="0" borderId="44">
      <protection locked="0"/>
    </xf>
    <xf numFmtId="40" fontId="29" fillId="0" borderId="0" applyFont="0" applyFill="0" applyBorder="0" applyAlignment="0" applyProtection="0"/>
    <xf numFmtId="236" fontId="37" fillId="0" borderId="0">
      <protection locked="0"/>
    </xf>
    <xf numFmtId="237" fontId="37" fillId="0" borderId="0">
      <protection locked="0"/>
    </xf>
    <xf numFmtId="9" fontId="3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37" fontId="91" fillId="0" borderId="45" applyAlignment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91" fontId="29" fillId="0" borderId="0" applyFont="0" applyFill="0" applyBorder="0" applyAlignment="0" applyProtection="0"/>
    <xf numFmtId="0" fontId="33" fillId="0" borderId="0">
      <alignment vertical="center"/>
    </xf>
    <xf numFmtId="0" fontId="55" fillId="26" borderId="32" applyNumberFormat="0" applyAlignment="0" applyProtection="0">
      <alignment vertical="center"/>
    </xf>
    <xf numFmtId="0" fontId="75" fillId="13" borderId="32" applyNumberFormat="0" applyAlignment="0" applyProtection="0">
      <alignment vertical="center"/>
    </xf>
    <xf numFmtId="0" fontId="47" fillId="31" borderId="39" applyNumberFormat="0" applyFont="0" applyAlignment="0" applyProtection="0">
      <alignment vertical="center"/>
    </xf>
    <xf numFmtId="0" fontId="86" fillId="26" borderId="40" applyNumberFormat="0" applyAlignment="0" applyProtection="0">
      <alignment vertical="center"/>
    </xf>
    <xf numFmtId="0" fontId="91" fillId="0" borderId="42">
      <alignment vertical="justify" wrapText="1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5" fillId="13" borderId="241" applyNumberFormat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8" fillId="0" borderId="240">
      <alignment horizontal="left" vertical="center"/>
    </xf>
    <xf numFmtId="0" fontId="91" fillId="0" borderId="49">
      <alignment vertical="justify" wrapText="1"/>
    </xf>
    <xf numFmtId="0" fontId="40" fillId="0" borderId="28">
      <alignment horizontal="center"/>
    </xf>
    <xf numFmtId="0" fontId="91" fillId="0" borderId="49">
      <alignment vertical="justify" wrapText="1"/>
    </xf>
    <xf numFmtId="228" fontId="29" fillId="0" borderId="28">
      <alignment horizontal="right" vertical="center" shrinkToFit="1"/>
    </xf>
    <xf numFmtId="0" fontId="90" fillId="0" borderId="28" applyNumberFormat="0" applyAlignment="0"/>
    <xf numFmtId="0" fontId="86" fillId="26" borderId="48" applyNumberForma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55" fillId="26" borderId="46" applyNumberFormat="0" applyAlignment="0" applyProtection="0">
      <alignment vertical="center"/>
    </xf>
    <xf numFmtId="0" fontId="55" fillId="26" borderId="46" applyNumberFormat="0" applyAlignment="0" applyProtection="0">
      <alignment vertical="center"/>
    </xf>
    <xf numFmtId="10" fontId="66" fillId="28" borderId="28" applyNumberFormat="0" applyBorder="0" applyAlignment="0" applyProtection="0"/>
    <xf numFmtId="0" fontId="75" fillId="13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68" fillId="0" borderId="10">
      <alignment horizontal="left" vertical="center"/>
    </xf>
    <xf numFmtId="0" fontId="68" fillId="0" borderId="10">
      <alignment horizontal="left" vertical="center"/>
    </xf>
    <xf numFmtId="0" fontId="75" fillId="13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10" fontId="66" fillId="28" borderId="28" applyNumberFormat="0" applyBorder="0" applyAlignment="0" applyProtection="0"/>
    <xf numFmtId="0" fontId="55" fillId="26" borderId="46" applyNumberFormat="0" applyAlignment="0" applyProtection="0">
      <alignment vertical="center"/>
    </xf>
    <xf numFmtId="0" fontId="55" fillId="26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0" fillId="0" borderId="28" applyNumberFormat="0" applyAlignment="0"/>
    <xf numFmtId="228" fontId="29" fillId="0" borderId="28">
      <alignment horizontal="right" vertical="center" shrinkToFit="1"/>
    </xf>
    <xf numFmtId="0" fontId="91" fillId="0" borderId="49">
      <alignment vertical="justify" wrapText="1"/>
    </xf>
    <xf numFmtId="0" fontId="40" fillId="0" borderId="28">
      <alignment horizontal="center"/>
    </xf>
    <xf numFmtId="0" fontId="91" fillId="0" borderId="49">
      <alignment vertical="justify" wrapText="1"/>
    </xf>
    <xf numFmtId="0" fontId="55" fillId="26" borderId="241" applyNumberFormat="0" applyAlignment="0" applyProtection="0">
      <alignment vertical="center"/>
    </xf>
    <xf numFmtId="37" fontId="91" fillId="0" borderId="50" applyAlignment="0"/>
    <xf numFmtId="0" fontId="55" fillId="26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37" fontId="91" fillId="0" borderId="50" applyAlignment="0"/>
    <xf numFmtId="0" fontId="55" fillId="26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37" fontId="91" fillId="0" borderId="50" applyAlignment="0"/>
    <xf numFmtId="0" fontId="55" fillId="26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0" fontId="1" fillId="0" borderId="0">
      <alignment vertical="center"/>
    </xf>
    <xf numFmtId="37" fontId="91" fillId="0" borderId="50" applyAlignment="0"/>
    <xf numFmtId="0" fontId="55" fillId="26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0" fontId="55" fillId="26" borderId="46" applyNumberFormat="0" applyAlignment="0" applyProtection="0">
      <alignment vertical="center"/>
    </xf>
    <xf numFmtId="0" fontId="68" fillId="0" borderId="51">
      <alignment horizontal="left"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37" fontId="91" fillId="0" borderId="50" applyAlignment="0"/>
    <xf numFmtId="0" fontId="55" fillId="26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0" fontId="91" fillId="0" borderId="49">
      <alignment vertical="justify" wrapText="1"/>
    </xf>
    <xf numFmtId="0" fontId="40" fillId="0" borderId="28">
      <alignment horizontal="center"/>
    </xf>
    <xf numFmtId="0" fontId="91" fillId="0" borderId="49">
      <alignment vertical="justify" wrapText="1"/>
    </xf>
    <xf numFmtId="228" fontId="29" fillId="0" borderId="28">
      <alignment horizontal="right" vertical="center" shrinkToFit="1"/>
    </xf>
    <xf numFmtId="0" fontId="90" fillId="0" borderId="28" applyNumberFormat="0" applyAlignment="0"/>
    <xf numFmtId="0" fontId="86" fillId="26" borderId="48" applyNumberForma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55" fillId="26" borderId="46" applyNumberFormat="0" applyAlignment="0" applyProtection="0">
      <alignment vertical="center"/>
    </xf>
    <xf numFmtId="0" fontId="55" fillId="26" borderId="46" applyNumberFormat="0" applyAlignment="0" applyProtection="0">
      <alignment vertical="center"/>
    </xf>
    <xf numFmtId="10" fontId="66" fillId="28" borderId="28" applyNumberFormat="0" applyBorder="0" applyAlignment="0" applyProtection="0"/>
    <xf numFmtId="0" fontId="75" fillId="13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68" fillId="0" borderId="10">
      <alignment horizontal="left" vertical="center"/>
    </xf>
    <xf numFmtId="0" fontId="68" fillId="0" borderId="10">
      <alignment horizontal="left" vertical="center"/>
    </xf>
    <xf numFmtId="0" fontId="75" fillId="13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10" fontId="66" fillId="28" borderId="28" applyNumberFormat="0" applyBorder="0" applyAlignment="0" applyProtection="0"/>
    <xf numFmtId="0" fontId="55" fillId="26" borderId="46" applyNumberFormat="0" applyAlignment="0" applyProtection="0">
      <alignment vertical="center"/>
    </xf>
    <xf numFmtId="0" fontId="55" fillId="26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0" fillId="0" borderId="28" applyNumberFormat="0" applyAlignment="0"/>
    <xf numFmtId="228" fontId="29" fillId="0" borderId="28">
      <alignment horizontal="right" vertical="center" shrinkToFit="1"/>
    </xf>
    <xf numFmtId="0" fontId="91" fillId="0" borderId="49">
      <alignment vertical="justify" wrapText="1"/>
    </xf>
    <xf numFmtId="0" fontId="40" fillId="0" borderId="28">
      <alignment horizontal="center"/>
    </xf>
    <xf numFmtId="0" fontId="91" fillId="0" borderId="49">
      <alignment vertical="justify" wrapText="1"/>
    </xf>
    <xf numFmtId="37" fontId="91" fillId="0" borderId="50" applyAlignment="0"/>
    <xf numFmtId="0" fontId="55" fillId="26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37" fontId="91" fillId="0" borderId="50" applyAlignment="0"/>
    <xf numFmtId="0" fontId="55" fillId="26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37" fontId="91" fillId="0" borderId="50" applyAlignment="0"/>
    <xf numFmtId="0" fontId="55" fillId="26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37" fontId="91" fillId="0" borderId="50" applyAlignment="0"/>
    <xf numFmtId="0" fontId="55" fillId="26" borderId="46" applyNumberFormat="0" applyAlignment="0" applyProtection="0">
      <alignment vertical="center"/>
    </xf>
    <xf numFmtId="0" fontId="75" fillId="13" borderId="46" applyNumberFormat="0" applyAlignment="0" applyProtection="0">
      <alignment vertical="center"/>
    </xf>
    <xf numFmtId="0" fontId="47" fillId="31" borderId="47" applyNumberFormat="0" applyFont="0" applyAlignment="0" applyProtection="0">
      <alignment vertical="center"/>
    </xf>
    <xf numFmtId="0" fontId="86" fillId="26" borderId="48" applyNumberFormat="0" applyAlignment="0" applyProtection="0">
      <alignment vertical="center"/>
    </xf>
    <xf numFmtId="0" fontId="91" fillId="0" borderId="49">
      <alignment vertical="justify" wrapText="1"/>
    </xf>
    <xf numFmtId="41" fontId="3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5" fillId="26" borderId="32" applyNumberFormat="0" applyAlignment="0" applyProtection="0">
      <alignment vertical="center"/>
    </xf>
    <xf numFmtId="0" fontId="68" fillId="0" borderId="10">
      <alignment horizontal="left" vertical="center"/>
    </xf>
    <xf numFmtId="0" fontId="75" fillId="13" borderId="32" applyNumberFormat="0" applyAlignment="0" applyProtection="0">
      <alignment vertical="center"/>
    </xf>
    <xf numFmtId="0" fontId="47" fillId="31" borderId="39" applyNumberFormat="0" applyFont="0" applyAlignment="0" applyProtection="0">
      <alignment vertical="center"/>
    </xf>
    <xf numFmtId="0" fontId="86" fillId="26" borderId="40" applyNumberFormat="0" applyAlignment="0" applyProtection="0">
      <alignment vertical="center"/>
    </xf>
    <xf numFmtId="0" fontId="91" fillId="0" borderId="42">
      <alignment vertical="justify" wrapText="1"/>
    </xf>
    <xf numFmtId="37" fontId="91" fillId="0" borderId="45" applyAlignment="0"/>
    <xf numFmtId="0" fontId="55" fillId="26" borderId="32" applyNumberFormat="0" applyAlignment="0" applyProtection="0">
      <alignment vertical="center"/>
    </xf>
    <xf numFmtId="0" fontId="75" fillId="13" borderId="32" applyNumberFormat="0" applyAlignment="0" applyProtection="0">
      <alignment vertical="center"/>
    </xf>
    <xf numFmtId="0" fontId="47" fillId="31" borderId="39" applyNumberFormat="0" applyFont="0" applyAlignment="0" applyProtection="0">
      <alignment vertical="center"/>
    </xf>
    <xf numFmtId="0" fontId="86" fillId="26" borderId="40" applyNumberFormat="0" applyAlignment="0" applyProtection="0">
      <alignment vertical="center"/>
    </xf>
    <xf numFmtId="0" fontId="91" fillId="0" borderId="42">
      <alignment vertical="justify" wrapText="1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1" fillId="0" borderId="57">
      <alignment vertical="justify" wrapText="1"/>
    </xf>
    <xf numFmtId="0" fontId="40" fillId="0" borderId="52">
      <alignment horizontal="center"/>
    </xf>
    <xf numFmtId="0" fontId="91" fillId="0" borderId="57">
      <alignment vertical="justify" wrapText="1"/>
    </xf>
    <xf numFmtId="228" fontId="29" fillId="0" borderId="52">
      <alignment horizontal="right" vertical="center" shrinkToFit="1"/>
    </xf>
    <xf numFmtId="0" fontId="90" fillId="0" borderId="52" applyNumberFormat="0" applyAlignment="0"/>
    <xf numFmtId="0" fontId="86" fillId="26" borderId="56" applyNumberFormat="0" applyAlignment="0" applyProtection="0">
      <alignment vertical="center"/>
    </xf>
    <xf numFmtId="0" fontId="86" fillId="26" borderId="56" applyNumberFormat="0" applyAlignment="0" applyProtection="0">
      <alignment vertical="center"/>
    </xf>
    <xf numFmtId="0" fontId="47" fillId="31" borderId="55" applyNumberFormat="0" applyFont="0" applyAlignment="0" applyProtection="0">
      <alignment vertical="center"/>
    </xf>
    <xf numFmtId="0" fontId="47" fillId="31" borderId="55" applyNumberFormat="0" applyFont="0" applyAlignment="0" applyProtection="0">
      <alignment vertical="center"/>
    </xf>
    <xf numFmtId="0" fontId="55" fillId="26" borderId="54" applyNumberFormat="0" applyAlignment="0" applyProtection="0">
      <alignment vertical="center"/>
    </xf>
    <xf numFmtId="0" fontId="55" fillId="26" borderId="32" applyNumberFormat="0" applyAlignment="0" applyProtection="0">
      <alignment vertical="center"/>
    </xf>
    <xf numFmtId="10" fontId="66" fillId="28" borderId="52" applyNumberFormat="0" applyBorder="0" applyAlignment="0" applyProtection="0"/>
    <xf numFmtId="0" fontId="75" fillId="13" borderId="54" applyNumberFormat="0" applyAlignment="0" applyProtection="0">
      <alignment vertical="center"/>
    </xf>
    <xf numFmtId="0" fontId="75" fillId="13" borderId="54" applyNumberFormat="0" applyAlignment="0" applyProtection="0">
      <alignment vertical="center"/>
    </xf>
    <xf numFmtId="0" fontId="68" fillId="0" borderId="53">
      <alignment horizontal="left" vertical="center"/>
    </xf>
    <xf numFmtId="0" fontId="68" fillId="0" borderId="10">
      <alignment horizontal="left" vertical="center"/>
    </xf>
    <xf numFmtId="0" fontId="75" fillId="13" borderId="54" applyNumberFormat="0" applyAlignment="0" applyProtection="0">
      <alignment vertical="center"/>
    </xf>
    <xf numFmtId="0" fontId="75" fillId="13" borderId="32" applyNumberFormat="0" applyAlignment="0" applyProtection="0">
      <alignment vertical="center"/>
    </xf>
    <xf numFmtId="10" fontId="66" fillId="28" borderId="52" applyNumberFormat="0" applyBorder="0" applyAlignment="0" applyProtection="0"/>
    <xf numFmtId="0" fontId="55" fillId="26" borderId="54" applyNumberFormat="0" applyAlignment="0" applyProtection="0">
      <alignment vertical="center"/>
    </xf>
    <xf numFmtId="0" fontId="55" fillId="26" borderId="54" applyNumberFormat="0" applyAlignment="0" applyProtection="0">
      <alignment vertical="center"/>
    </xf>
    <xf numFmtId="0" fontId="47" fillId="31" borderId="39" applyNumberFormat="0" applyFont="0" applyAlignment="0" applyProtection="0">
      <alignment vertical="center"/>
    </xf>
    <xf numFmtId="0" fontId="47" fillId="31" borderId="55" applyNumberFormat="0" applyFont="0" applyAlignment="0" applyProtection="0">
      <alignment vertical="center"/>
    </xf>
    <xf numFmtId="0" fontId="86" fillId="26" borderId="40" applyNumberFormat="0" applyAlignment="0" applyProtection="0">
      <alignment vertical="center"/>
    </xf>
    <xf numFmtId="0" fontId="86" fillId="26" borderId="56" applyNumberFormat="0" applyAlignment="0" applyProtection="0">
      <alignment vertical="center"/>
    </xf>
    <xf numFmtId="0" fontId="90" fillId="0" borderId="52" applyNumberFormat="0" applyAlignment="0"/>
    <xf numFmtId="228" fontId="29" fillId="0" borderId="52">
      <alignment horizontal="right" vertical="center" shrinkToFit="1"/>
    </xf>
    <xf numFmtId="0" fontId="91" fillId="0" borderId="42">
      <alignment vertical="justify" wrapText="1"/>
    </xf>
    <xf numFmtId="0" fontId="40" fillId="0" borderId="52">
      <alignment horizontal="center"/>
    </xf>
    <xf numFmtId="0" fontId="91" fillId="0" borderId="57">
      <alignment vertical="justify" wrapText="1"/>
    </xf>
    <xf numFmtId="37" fontId="91" fillId="0" borderId="45" applyAlignment="0"/>
    <xf numFmtId="0" fontId="55" fillId="26" borderId="32" applyNumberFormat="0" applyAlignment="0" applyProtection="0">
      <alignment vertical="center"/>
    </xf>
    <xf numFmtId="0" fontId="75" fillId="13" borderId="32" applyNumberFormat="0" applyAlignment="0" applyProtection="0">
      <alignment vertical="center"/>
    </xf>
    <xf numFmtId="0" fontId="47" fillId="31" borderId="39" applyNumberFormat="0" applyFont="0" applyAlignment="0" applyProtection="0">
      <alignment vertical="center"/>
    </xf>
    <xf numFmtId="0" fontId="86" fillId="26" borderId="40" applyNumberFormat="0" applyAlignment="0" applyProtection="0">
      <alignment vertical="center"/>
    </xf>
    <xf numFmtId="0" fontId="91" fillId="0" borderId="42">
      <alignment vertical="justify" wrapText="1"/>
    </xf>
    <xf numFmtId="37" fontId="91" fillId="0" borderId="58" applyAlignment="0"/>
    <xf numFmtId="0" fontId="55" fillId="26" borderId="54" applyNumberFormat="0" applyAlignment="0" applyProtection="0">
      <alignment vertical="center"/>
    </xf>
    <xf numFmtId="0" fontId="75" fillId="13" borderId="54" applyNumberFormat="0" applyAlignment="0" applyProtection="0">
      <alignment vertical="center"/>
    </xf>
    <xf numFmtId="0" fontId="47" fillId="31" borderId="55" applyNumberFormat="0" applyFont="0" applyAlignment="0" applyProtection="0">
      <alignment vertical="center"/>
    </xf>
    <xf numFmtId="0" fontId="86" fillId="26" borderId="56" applyNumberFormat="0" applyAlignment="0" applyProtection="0">
      <alignment vertical="center"/>
    </xf>
    <xf numFmtId="0" fontId="91" fillId="0" borderId="57">
      <alignment vertical="justify" wrapText="1"/>
    </xf>
    <xf numFmtId="37" fontId="91" fillId="0" borderId="58" applyAlignment="0"/>
    <xf numFmtId="0" fontId="55" fillId="26" borderId="54" applyNumberFormat="0" applyAlignment="0" applyProtection="0">
      <alignment vertical="center"/>
    </xf>
    <xf numFmtId="0" fontId="75" fillId="13" borderId="54" applyNumberFormat="0" applyAlignment="0" applyProtection="0">
      <alignment vertical="center"/>
    </xf>
    <xf numFmtId="0" fontId="47" fillId="31" borderId="55" applyNumberFormat="0" applyFont="0" applyAlignment="0" applyProtection="0">
      <alignment vertical="center"/>
    </xf>
    <xf numFmtId="0" fontId="86" fillId="26" borderId="56" applyNumberFormat="0" applyAlignment="0" applyProtection="0">
      <alignment vertical="center"/>
    </xf>
    <xf numFmtId="0" fontId="91" fillId="0" borderId="57">
      <alignment vertical="justify" wrapText="1"/>
    </xf>
    <xf numFmtId="37" fontId="91" fillId="0" borderId="58" applyAlignment="0"/>
    <xf numFmtId="0" fontId="55" fillId="26" borderId="54" applyNumberFormat="0" applyAlignment="0" applyProtection="0">
      <alignment vertical="center"/>
    </xf>
    <xf numFmtId="0" fontId="75" fillId="13" borderId="54" applyNumberFormat="0" applyAlignment="0" applyProtection="0">
      <alignment vertical="center"/>
    </xf>
    <xf numFmtId="0" fontId="47" fillId="31" borderId="55" applyNumberFormat="0" applyFont="0" applyAlignment="0" applyProtection="0">
      <alignment vertical="center"/>
    </xf>
    <xf numFmtId="0" fontId="86" fillId="26" borderId="56" applyNumberFormat="0" applyAlignment="0" applyProtection="0">
      <alignment vertical="center"/>
    </xf>
    <xf numFmtId="0" fontId="91" fillId="0" borderId="57">
      <alignment vertical="justify" wrapText="1"/>
    </xf>
    <xf numFmtId="0" fontId="55" fillId="26" borderId="32" applyNumberFormat="0" applyAlignment="0" applyProtection="0">
      <alignment vertical="center"/>
    </xf>
    <xf numFmtId="0" fontId="68" fillId="0" borderId="59">
      <alignment horizontal="left" vertical="center"/>
    </xf>
    <xf numFmtId="0" fontId="75" fillId="13" borderId="32" applyNumberFormat="0" applyAlignment="0" applyProtection="0">
      <alignment vertical="center"/>
    </xf>
    <xf numFmtId="0" fontId="47" fillId="31" borderId="39" applyNumberFormat="0" applyFont="0" applyAlignment="0" applyProtection="0">
      <alignment vertical="center"/>
    </xf>
    <xf numFmtId="0" fontId="86" fillId="26" borderId="40" applyNumberFormat="0" applyAlignment="0" applyProtection="0">
      <alignment vertical="center"/>
    </xf>
    <xf numFmtId="0" fontId="91" fillId="0" borderId="42">
      <alignment vertical="justify" wrapText="1"/>
    </xf>
    <xf numFmtId="37" fontId="91" fillId="0" borderId="45" applyAlignment="0"/>
    <xf numFmtId="0" fontId="55" fillId="26" borderId="32" applyNumberFormat="0" applyAlignment="0" applyProtection="0">
      <alignment vertical="center"/>
    </xf>
    <xf numFmtId="0" fontId="75" fillId="13" borderId="32" applyNumberFormat="0" applyAlignment="0" applyProtection="0">
      <alignment vertical="center"/>
    </xf>
    <xf numFmtId="0" fontId="47" fillId="31" borderId="39" applyNumberFormat="0" applyFont="0" applyAlignment="0" applyProtection="0">
      <alignment vertical="center"/>
    </xf>
    <xf numFmtId="0" fontId="86" fillId="26" borderId="40" applyNumberFormat="0" applyAlignment="0" applyProtection="0">
      <alignment vertical="center"/>
    </xf>
    <xf numFmtId="0" fontId="91" fillId="0" borderId="42">
      <alignment vertical="justify" wrapText="1"/>
    </xf>
    <xf numFmtId="0" fontId="91" fillId="0" borderId="69">
      <alignment vertical="justify" wrapText="1"/>
    </xf>
    <xf numFmtId="0" fontId="91" fillId="0" borderId="69">
      <alignment vertical="justify" wrapText="1"/>
    </xf>
    <xf numFmtId="0" fontId="86" fillId="26" borderId="68" applyNumberFormat="0" applyAlignment="0" applyProtection="0">
      <alignment vertical="center"/>
    </xf>
    <xf numFmtId="0" fontId="86" fillId="26" borderId="68" applyNumberFormat="0" applyAlignment="0" applyProtection="0">
      <alignment vertical="center"/>
    </xf>
    <xf numFmtId="0" fontId="47" fillId="31" borderId="67" applyNumberFormat="0" applyFont="0" applyAlignment="0" applyProtection="0">
      <alignment vertical="center"/>
    </xf>
    <xf numFmtId="0" fontId="47" fillId="31" borderId="67" applyNumberFormat="0" applyFont="0" applyAlignment="0" applyProtection="0">
      <alignment vertical="center"/>
    </xf>
    <xf numFmtId="0" fontId="55" fillId="26" borderId="66" applyNumberFormat="0" applyAlignment="0" applyProtection="0">
      <alignment vertical="center"/>
    </xf>
    <xf numFmtId="0" fontId="55" fillId="26" borderId="60" applyNumberFormat="0" applyAlignment="0" applyProtection="0">
      <alignment vertical="center"/>
    </xf>
    <xf numFmtId="0" fontId="75" fillId="13" borderId="66" applyNumberFormat="0" applyAlignment="0" applyProtection="0">
      <alignment vertical="center"/>
    </xf>
    <xf numFmtId="0" fontId="75" fillId="13" borderId="66" applyNumberFormat="0" applyAlignment="0" applyProtection="0">
      <alignment vertical="center"/>
    </xf>
    <xf numFmtId="0" fontId="68" fillId="0" borderId="65">
      <alignment horizontal="left" vertical="center"/>
    </xf>
    <xf numFmtId="0" fontId="68" fillId="0" borderId="59">
      <alignment horizontal="left" vertical="center"/>
    </xf>
    <xf numFmtId="0" fontId="75" fillId="13" borderId="66" applyNumberFormat="0" applyAlignment="0" applyProtection="0">
      <alignment vertical="center"/>
    </xf>
    <xf numFmtId="0" fontId="75" fillId="13" borderId="60" applyNumberFormat="0" applyAlignment="0" applyProtection="0">
      <alignment vertical="center"/>
    </xf>
    <xf numFmtId="0" fontId="55" fillId="26" borderId="66" applyNumberFormat="0" applyAlignment="0" applyProtection="0">
      <alignment vertical="center"/>
    </xf>
    <xf numFmtId="0" fontId="55" fillId="26" borderId="66" applyNumberFormat="0" applyAlignment="0" applyProtection="0">
      <alignment vertical="center"/>
    </xf>
    <xf numFmtId="0" fontId="47" fillId="31" borderId="61" applyNumberFormat="0" applyFont="0" applyAlignment="0" applyProtection="0">
      <alignment vertical="center"/>
    </xf>
    <xf numFmtId="0" fontId="47" fillId="31" borderId="67" applyNumberFormat="0" applyFont="0" applyAlignment="0" applyProtection="0">
      <alignment vertical="center"/>
    </xf>
    <xf numFmtId="0" fontId="86" fillId="26" borderId="62" applyNumberFormat="0" applyAlignment="0" applyProtection="0">
      <alignment vertical="center"/>
    </xf>
    <xf numFmtId="0" fontId="86" fillId="26" borderId="68" applyNumberFormat="0" applyAlignment="0" applyProtection="0">
      <alignment vertical="center"/>
    </xf>
    <xf numFmtId="0" fontId="91" fillId="0" borderId="63">
      <alignment vertical="justify" wrapText="1"/>
    </xf>
    <xf numFmtId="0" fontId="91" fillId="0" borderId="69">
      <alignment vertical="justify" wrapText="1"/>
    </xf>
    <xf numFmtId="37" fontId="91" fillId="0" borderId="64" applyAlignment="0"/>
    <xf numFmtId="0" fontId="55" fillId="26" borderId="60" applyNumberFormat="0" applyAlignment="0" applyProtection="0">
      <alignment vertical="center"/>
    </xf>
    <xf numFmtId="0" fontId="75" fillId="13" borderId="60" applyNumberFormat="0" applyAlignment="0" applyProtection="0">
      <alignment vertical="center"/>
    </xf>
    <xf numFmtId="0" fontId="47" fillId="31" borderId="61" applyNumberFormat="0" applyFont="0" applyAlignment="0" applyProtection="0">
      <alignment vertical="center"/>
    </xf>
    <xf numFmtId="0" fontId="86" fillId="26" borderId="62" applyNumberFormat="0" applyAlignment="0" applyProtection="0">
      <alignment vertical="center"/>
    </xf>
    <xf numFmtId="0" fontId="91" fillId="0" borderId="63">
      <alignment vertical="justify" wrapText="1"/>
    </xf>
    <xf numFmtId="37" fontId="91" fillId="0" borderId="70" applyAlignment="0"/>
    <xf numFmtId="0" fontId="55" fillId="26" borderId="66" applyNumberFormat="0" applyAlignment="0" applyProtection="0">
      <alignment vertical="center"/>
    </xf>
    <xf numFmtId="0" fontId="75" fillId="13" borderId="66" applyNumberFormat="0" applyAlignment="0" applyProtection="0">
      <alignment vertical="center"/>
    </xf>
    <xf numFmtId="0" fontId="47" fillId="31" borderId="67" applyNumberFormat="0" applyFont="0" applyAlignment="0" applyProtection="0">
      <alignment vertical="center"/>
    </xf>
    <xf numFmtId="0" fontId="86" fillId="26" borderId="68" applyNumberFormat="0" applyAlignment="0" applyProtection="0">
      <alignment vertical="center"/>
    </xf>
    <xf numFmtId="0" fontId="91" fillId="0" borderId="69">
      <alignment vertical="justify" wrapText="1"/>
    </xf>
    <xf numFmtId="37" fontId="91" fillId="0" borderId="70" applyAlignment="0"/>
    <xf numFmtId="0" fontId="55" fillId="26" borderId="66" applyNumberFormat="0" applyAlignment="0" applyProtection="0">
      <alignment vertical="center"/>
    </xf>
    <xf numFmtId="0" fontId="75" fillId="13" borderId="66" applyNumberFormat="0" applyAlignment="0" applyProtection="0">
      <alignment vertical="center"/>
    </xf>
    <xf numFmtId="0" fontId="47" fillId="31" borderId="67" applyNumberFormat="0" applyFont="0" applyAlignment="0" applyProtection="0">
      <alignment vertical="center"/>
    </xf>
    <xf numFmtId="0" fontId="86" fillId="26" borderId="68" applyNumberFormat="0" applyAlignment="0" applyProtection="0">
      <alignment vertical="center"/>
    </xf>
    <xf numFmtId="0" fontId="91" fillId="0" borderId="69">
      <alignment vertical="justify" wrapText="1"/>
    </xf>
    <xf numFmtId="37" fontId="91" fillId="0" borderId="70" applyAlignment="0"/>
    <xf numFmtId="0" fontId="55" fillId="26" borderId="66" applyNumberFormat="0" applyAlignment="0" applyProtection="0">
      <alignment vertical="center"/>
    </xf>
    <xf numFmtId="0" fontId="75" fillId="13" borderId="66" applyNumberFormat="0" applyAlignment="0" applyProtection="0">
      <alignment vertical="center"/>
    </xf>
    <xf numFmtId="0" fontId="47" fillId="31" borderId="67" applyNumberFormat="0" applyFont="0" applyAlignment="0" applyProtection="0">
      <alignment vertical="center"/>
    </xf>
    <xf numFmtId="0" fontId="86" fillId="26" borderId="68" applyNumberFormat="0" applyAlignment="0" applyProtection="0">
      <alignment vertical="center"/>
    </xf>
    <xf numFmtId="0" fontId="91" fillId="0" borderId="69">
      <alignment vertical="justify" wrapText="1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5" fillId="26" borderId="72" applyNumberFormat="0" applyAlignment="0" applyProtection="0">
      <alignment vertical="center"/>
    </xf>
    <xf numFmtId="0" fontId="68" fillId="0" borderId="71">
      <alignment horizontal="left" vertical="center"/>
    </xf>
    <xf numFmtId="0" fontId="75" fillId="13" borderId="72" applyNumberFormat="0" applyAlignment="0" applyProtection="0">
      <alignment vertical="center"/>
    </xf>
    <xf numFmtId="0" fontId="47" fillId="31" borderId="73" applyNumberFormat="0" applyFont="0" applyAlignment="0" applyProtection="0">
      <alignment vertical="center"/>
    </xf>
    <xf numFmtId="0" fontId="86" fillId="26" borderId="74" applyNumberFormat="0" applyAlignment="0" applyProtection="0">
      <alignment vertical="center"/>
    </xf>
    <xf numFmtId="0" fontId="91" fillId="0" borderId="75">
      <alignment vertical="justify" wrapText="1"/>
    </xf>
    <xf numFmtId="37" fontId="91" fillId="0" borderId="76" applyAlignment="0"/>
    <xf numFmtId="0" fontId="55" fillId="26" borderId="72" applyNumberFormat="0" applyAlignment="0" applyProtection="0">
      <alignment vertical="center"/>
    </xf>
    <xf numFmtId="0" fontId="75" fillId="13" borderId="72" applyNumberFormat="0" applyAlignment="0" applyProtection="0">
      <alignment vertical="center"/>
    </xf>
    <xf numFmtId="0" fontId="47" fillId="31" borderId="73" applyNumberFormat="0" applyFont="0" applyAlignment="0" applyProtection="0">
      <alignment vertical="center"/>
    </xf>
    <xf numFmtId="0" fontId="86" fillId="26" borderId="74" applyNumberFormat="0" applyAlignment="0" applyProtection="0">
      <alignment vertical="center"/>
    </xf>
    <xf numFmtId="0" fontId="91" fillId="0" borderId="75">
      <alignment vertical="justify" wrapText="1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1" fillId="0" borderId="88">
      <alignment vertical="justify" wrapText="1"/>
    </xf>
    <xf numFmtId="0" fontId="40" fillId="0" borderId="78">
      <alignment horizontal="center"/>
    </xf>
    <xf numFmtId="0" fontId="91" fillId="0" borderId="88">
      <alignment vertical="justify" wrapText="1"/>
    </xf>
    <xf numFmtId="228" fontId="29" fillId="0" borderId="78">
      <alignment horizontal="right" vertical="center" shrinkToFit="1"/>
    </xf>
    <xf numFmtId="0" fontId="90" fillId="0" borderId="78" applyNumberFormat="0" applyAlignment="0"/>
    <xf numFmtId="0" fontId="86" fillId="26" borderId="87" applyNumberFormat="0" applyAlignment="0" applyProtection="0">
      <alignment vertical="center"/>
    </xf>
    <xf numFmtId="0" fontId="86" fillId="26" borderId="87" applyNumberFormat="0" applyAlignment="0" applyProtection="0">
      <alignment vertical="center"/>
    </xf>
    <xf numFmtId="0" fontId="47" fillId="31" borderId="86" applyNumberFormat="0" applyFont="0" applyAlignment="0" applyProtection="0">
      <alignment vertical="center"/>
    </xf>
    <xf numFmtId="0" fontId="47" fillId="31" borderId="86" applyNumberFormat="0" applyFont="0" applyAlignment="0" applyProtection="0">
      <alignment vertical="center"/>
    </xf>
    <xf numFmtId="0" fontId="55" fillId="26" borderId="85" applyNumberFormat="0" applyAlignment="0" applyProtection="0">
      <alignment vertical="center"/>
    </xf>
    <xf numFmtId="0" fontId="55" fillId="26" borderId="79" applyNumberFormat="0" applyAlignment="0" applyProtection="0">
      <alignment vertical="center"/>
    </xf>
    <xf numFmtId="10" fontId="66" fillId="28" borderId="78" applyNumberFormat="0" applyBorder="0" applyAlignment="0" applyProtection="0"/>
    <xf numFmtId="0" fontId="75" fillId="13" borderId="85" applyNumberFormat="0" applyAlignment="0" applyProtection="0">
      <alignment vertical="center"/>
    </xf>
    <xf numFmtId="0" fontId="75" fillId="13" borderId="85" applyNumberFormat="0" applyAlignment="0" applyProtection="0">
      <alignment vertical="center"/>
    </xf>
    <xf numFmtId="0" fontId="68" fillId="0" borderId="84">
      <alignment horizontal="left" vertical="center"/>
    </xf>
    <xf numFmtId="0" fontId="68" fillId="0" borderId="77">
      <alignment horizontal="left" vertical="center"/>
    </xf>
    <xf numFmtId="0" fontId="75" fillId="13" borderId="85" applyNumberFormat="0" applyAlignment="0" applyProtection="0">
      <alignment vertical="center"/>
    </xf>
    <xf numFmtId="0" fontId="75" fillId="13" borderId="79" applyNumberFormat="0" applyAlignment="0" applyProtection="0">
      <alignment vertical="center"/>
    </xf>
    <xf numFmtId="10" fontId="66" fillId="28" borderId="78" applyNumberFormat="0" applyBorder="0" applyAlignment="0" applyProtection="0"/>
    <xf numFmtId="0" fontId="55" fillId="26" borderId="85" applyNumberFormat="0" applyAlignment="0" applyProtection="0">
      <alignment vertical="center"/>
    </xf>
    <xf numFmtId="0" fontId="55" fillId="26" borderId="85" applyNumberFormat="0" applyAlignment="0" applyProtection="0">
      <alignment vertical="center"/>
    </xf>
    <xf numFmtId="0" fontId="47" fillId="31" borderId="80" applyNumberFormat="0" applyFont="0" applyAlignment="0" applyProtection="0">
      <alignment vertical="center"/>
    </xf>
    <xf numFmtId="0" fontId="47" fillId="31" borderId="86" applyNumberFormat="0" applyFont="0" applyAlignment="0" applyProtection="0">
      <alignment vertical="center"/>
    </xf>
    <xf numFmtId="0" fontId="86" fillId="26" borderId="81" applyNumberFormat="0" applyAlignment="0" applyProtection="0">
      <alignment vertical="center"/>
    </xf>
    <xf numFmtId="0" fontId="86" fillId="26" borderId="87" applyNumberFormat="0" applyAlignment="0" applyProtection="0">
      <alignment vertical="center"/>
    </xf>
    <xf numFmtId="0" fontId="90" fillId="0" borderId="78" applyNumberFormat="0" applyAlignment="0"/>
    <xf numFmtId="228" fontId="29" fillId="0" borderId="78">
      <alignment horizontal="right" vertical="center" shrinkToFit="1"/>
    </xf>
    <xf numFmtId="0" fontId="91" fillId="0" borderId="82">
      <alignment vertical="justify" wrapText="1"/>
    </xf>
    <xf numFmtId="0" fontId="40" fillId="0" borderId="78">
      <alignment horizontal="center"/>
    </xf>
    <xf numFmtId="0" fontId="91" fillId="0" borderId="88">
      <alignment vertical="justify" wrapText="1"/>
    </xf>
    <xf numFmtId="37" fontId="91" fillId="0" borderId="83" applyAlignment="0"/>
    <xf numFmtId="0" fontId="55" fillId="26" borderId="79" applyNumberFormat="0" applyAlignment="0" applyProtection="0">
      <alignment vertical="center"/>
    </xf>
    <xf numFmtId="0" fontId="75" fillId="13" borderId="79" applyNumberFormat="0" applyAlignment="0" applyProtection="0">
      <alignment vertical="center"/>
    </xf>
    <xf numFmtId="0" fontId="47" fillId="31" borderId="80" applyNumberFormat="0" applyFont="0" applyAlignment="0" applyProtection="0">
      <alignment vertical="center"/>
    </xf>
    <xf numFmtId="0" fontId="86" fillId="26" borderId="81" applyNumberFormat="0" applyAlignment="0" applyProtection="0">
      <alignment vertical="center"/>
    </xf>
    <xf numFmtId="0" fontId="91" fillId="0" borderId="82">
      <alignment vertical="justify" wrapText="1"/>
    </xf>
    <xf numFmtId="37" fontId="91" fillId="0" borderId="89" applyAlignment="0"/>
    <xf numFmtId="0" fontId="55" fillId="26" borderId="85" applyNumberFormat="0" applyAlignment="0" applyProtection="0">
      <alignment vertical="center"/>
    </xf>
    <xf numFmtId="0" fontId="75" fillId="13" borderId="85" applyNumberFormat="0" applyAlignment="0" applyProtection="0">
      <alignment vertical="center"/>
    </xf>
    <xf numFmtId="0" fontId="47" fillId="31" borderId="86" applyNumberFormat="0" applyFont="0" applyAlignment="0" applyProtection="0">
      <alignment vertical="center"/>
    </xf>
    <xf numFmtId="0" fontId="86" fillId="26" borderId="87" applyNumberFormat="0" applyAlignment="0" applyProtection="0">
      <alignment vertical="center"/>
    </xf>
    <xf numFmtId="0" fontId="91" fillId="0" borderId="88">
      <alignment vertical="justify" wrapText="1"/>
    </xf>
    <xf numFmtId="37" fontId="91" fillId="0" borderId="89" applyAlignment="0"/>
    <xf numFmtId="0" fontId="55" fillId="26" borderId="85" applyNumberFormat="0" applyAlignment="0" applyProtection="0">
      <alignment vertical="center"/>
    </xf>
    <xf numFmtId="0" fontId="75" fillId="13" borderId="85" applyNumberFormat="0" applyAlignment="0" applyProtection="0">
      <alignment vertical="center"/>
    </xf>
    <xf numFmtId="0" fontId="47" fillId="31" borderId="86" applyNumberFormat="0" applyFont="0" applyAlignment="0" applyProtection="0">
      <alignment vertical="center"/>
    </xf>
    <xf numFmtId="0" fontId="86" fillId="26" borderId="87" applyNumberFormat="0" applyAlignment="0" applyProtection="0">
      <alignment vertical="center"/>
    </xf>
    <xf numFmtId="0" fontId="91" fillId="0" borderId="88">
      <alignment vertical="justify" wrapText="1"/>
    </xf>
    <xf numFmtId="37" fontId="91" fillId="0" borderId="89" applyAlignment="0"/>
    <xf numFmtId="0" fontId="55" fillId="26" borderId="85" applyNumberFormat="0" applyAlignment="0" applyProtection="0">
      <alignment vertical="center"/>
    </xf>
    <xf numFmtId="0" fontId="75" fillId="13" borderId="85" applyNumberFormat="0" applyAlignment="0" applyProtection="0">
      <alignment vertical="center"/>
    </xf>
    <xf numFmtId="0" fontId="47" fillId="31" borderId="86" applyNumberFormat="0" applyFont="0" applyAlignment="0" applyProtection="0">
      <alignment vertical="center"/>
    </xf>
    <xf numFmtId="0" fontId="86" fillId="26" borderId="87" applyNumberFormat="0" applyAlignment="0" applyProtection="0">
      <alignment vertical="center"/>
    </xf>
    <xf numFmtId="0" fontId="91" fillId="0" borderId="88">
      <alignment vertical="justify" wrapText="1"/>
    </xf>
    <xf numFmtId="0" fontId="55" fillId="26" borderId="79" applyNumberFormat="0" applyAlignment="0" applyProtection="0">
      <alignment vertical="center"/>
    </xf>
    <xf numFmtId="0" fontId="68" fillId="0" borderId="77">
      <alignment horizontal="left" vertical="center"/>
    </xf>
    <xf numFmtId="0" fontId="75" fillId="13" borderId="79" applyNumberFormat="0" applyAlignment="0" applyProtection="0">
      <alignment vertical="center"/>
    </xf>
    <xf numFmtId="0" fontId="47" fillId="31" borderId="80" applyNumberFormat="0" applyFont="0" applyAlignment="0" applyProtection="0">
      <alignment vertical="center"/>
    </xf>
    <xf numFmtId="0" fontId="86" fillId="26" borderId="81" applyNumberFormat="0" applyAlignment="0" applyProtection="0">
      <alignment vertical="center"/>
    </xf>
    <xf numFmtId="0" fontId="91" fillId="0" borderId="82">
      <alignment vertical="justify" wrapText="1"/>
    </xf>
    <xf numFmtId="37" fontId="91" fillId="0" borderId="89" applyAlignment="0"/>
    <xf numFmtId="0" fontId="55" fillId="26" borderId="79" applyNumberFormat="0" applyAlignment="0" applyProtection="0">
      <alignment vertical="center"/>
    </xf>
    <xf numFmtId="0" fontId="75" fillId="13" borderId="79" applyNumberFormat="0" applyAlignment="0" applyProtection="0">
      <alignment vertical="center"/>
    </xf>
    <xf numFmtId="0" fontId="47" fillId="31" borderId="80" applyNumberFormat="0" applyFont="0" applyAlignment="0" applyProtection="0">
      <alignment vertical="center"/>
    </xf>
    <xf numFmtId="0" fontId="86" fillId="26" borderId="81" applyNumberFormat="0" applyAlignment="0" applyProtection="0">
      <alignment vertical="center"/>
    </xf>
    <xf numFmtId="0" fontId="91" fillId="0" borderId="82">
      <alignment vertical="justify" wrapText="1"/>
    </xf>
    <xf numFmtId="0" fontId="91" fillId="0" borderId="100">
      <alignment vertical="justify" wrapText="1"/>
    </xf>
    <xf numFmtId="0" fontId="40" fillId="0" borderId="78">
      <alignment horizontal="center"/>
    </xf>
    <xf numFmtId="0" fontId="91" fillId="0" borderId="100">
      <alignment vertical="justify" wrapText="1"/>
    </xf>
    <xf numFmtId="228" fontId="29" fillId="0" borderId="78">
      <alignment horizontal="right" vertical="center" shrinkToFit="1"/>
    </xf>
    <xf numFmtId="0" fontId="90" fillId="0" borderId="78" applyNumberFormat="0" applyAlignment="0"/>
    <xf numFmtId="0" fontId="86" fillId="26" borderId="99" applyNumberFormat="0" applyAlignment="0" applyProtection="0">
      <alignment vertical="center"/>
    </xf>
    <xf numFmtId="0" fontId="86" fillId="26" borderId="99" applyNumberFormat="0" applyAlignment="0" applyProtection="0">
      <alignment vertical="center"/>
    </xf>
    <xf numFmtId="0" fontId="47" fillId="31" borderId="98" applyNumberFormat="0" applyFont="0" applyAlignment="0" applyProtection="0">
      <alignment vertical="center"/>
    </xf>
    <xf numFmtId="0" fontId="47" fillId="31" borderId="98" applyNumberFormat="0" applyFont="0" applyAlignment="0" applyProtection="0">
      <alignment vertical="center"/>
    </xf>
    <xf numFmtId="0" fontId="55" fillId="26" borderId="97" applyNumberFormat="0" applyAlignment="0" applyProtection="0">
      <alignment vertical="center"/>
    </xf>
    <xf numFmtId="0" fontId="55" fillId="26" borderId="91" applyNumberFormat="0" applyAlignment="0" applyProtection="0">
      <alignment vertical="center"/>
    </xf>
    <xf numFmtId="10" fontId="66" fillId="28" borderId="78" applyNumberFormat="0" applyBorder="0" applyAlignment="0" applyProtection="0"/>
    <xf numFmtId="0" fontId="75" fillId="13" borderId="97" applyNumberFormat="0" applyAlignment="0" applyProtection="0">
      <alignment vertical="center"/>
    </xf>
    <xf numFmtId="0" fontId="75" fillId="13" borderId="97" applyNumberFormat="0" applyAlignment="0" applyProtection="0">
      <alignment vertical="center"/>
    </xf>
    <xf numFmtId="0" fontId="68" fillId="0" borderId="96">
      <alignment horizontal="left" vertical="center"/>
    </xf>
    <xf numFmtId="0" fontId="68" fillId="0" borderId="90">
      <alignment horizontal="left" vertical="center"/>
    </xf>
    <xf numFmtId="0" fontId="75" fillId="13" borderId="97" applyNumberFormat="0" applyAlignment="0" applyProtection="0">
      <alignment vertical="center"/>
    </xf>
    <xf numFmtId="0" fontId="75" fillId="13" borderId="91" applyNumberFormat="0" applyAlignment="0" applyProtection="0">
      <alignment vertical="center"/>
    </xf>
    <xf numFmtId="10" fontId="66" fillId="28" borderId="78" applyNumberFormat="0" applyBorder="0" applyAlignment="0" applyProtection="0"/>
    <xf numFmtId="0" fontId="55" fillId="26" borderId="97" applyNumberFormat="0" applyAlignment="0" applyProtection="0">
      <alignment vertical="center"/>
    </xf>
    <xf numFmtId="0" fontId="55" fillId="26" borderId="97" applyNumberFormat="0" applyAlignment="0" applyProtection="0">
      <alignment vertical="center"/>
    </xf>
    <xf numFmtId="0" fontId="47" fillId="31" borderId="92" applyNumberFormat="0" applyFont="0" applyAlignment="0" applyProtection="0">
      <alignment vertical="center"/>
    </xf>
    <xf numFmtId="0" fontId="47" fillId="31" borderId="98" applyNumberFormat="0" applyFont="0" applyAlignment="0" applyProtection="0">
      <alignment vertical="center"/>
    </xf>
    <xf numFmtId="0" fontId="86" fillId="26" borderId="93" applyNumberFormat="0" applyAlignment="0" applyProtection="0">
      <alignment vertical="center"/>
    </xf>
    <xf numFmtId="0" fontId="86" fillId="26" borderId="99" applyNumberFormat="0" applyAlignment="0" applyProtection="0">
      <alignment vertical="center"/>
    </xf>
    <xf numFmtId="0" fontId="90" fillId="0" borderId="78" applyNumberFormat="0" applyAlignment="0"/>
    <xf numFmtId="228" fontId="29" fillId="0" borderId="78">
      <alignment horizontal="right" vertical="center" shrinkToFit="1"/>
    </xf>
    <xf numFmtId="0" fontId="91" fillId="0" borderId="94">
      <alignment vertical="justify" wrapText="1"/>
    </xf>
    <xf numFmtId="0" fontId="40" fillId="0" borderId="78">
      <alignment horizontal="center"/>
    </xf>
    <xf numFmtId="0" fontId="91" fillId="0" borderId="100">
      <alignment vertical="justify" wrapText="1"/>
    </xf>
    <xf numFmtId="37" fontId="91" fillId="0" borderId="95" applyAlignment="0"/>
    <xf numFmtId="0" fontId="55" fillId="26" borderId="91" applyNumberFormat="0" applyAlignment="0" applyProtection="0">
      <alignment vertical="center"/>
    </xf>
    <xf numFmtId="0" fontId="75" fillId="13" borderId="91" applyNumberFormat="0" applyAlignment="0" applyProtection="0">
      <alignment vertical="center"/>
    </xf>
    <xf numFmtId="0" fontId="47" fillId="31" borderId="92" applyNumberFormat="0" applyFont="0" applyAlignment="0" applyProtection="0">
      <alignment vertical="center"/>
    </xf>
    <xf numFmtId="0" fontId="86" fillId="26" borderId="93" applyNumberFormat="0" applyAlignment="0" applyProtection="0">
      <alignment vertical="center"/>
    </xf>
    <xf numFmtId="0" fontId="91" fillId="0" borderId="94">
      <alignment vertical="justify" wrapText="1"/>
    </xf>
    <xf numFmtId="37" fontId="91" fillId="0" borderId="101" applyAlignment="0"/>
    <xf numFmtId="0" fontId="55" fillId="26" borderId="97" applyNumberFormat="0" applyAlignment="0" applyProtection="0">
      <alignment vertical="center"/>
    </xf>
    <xf numFmtId="0" fontId="75" fillId="13" borderId="97" applyNumberFormat="0" applyAlignment="0" applyProtection="0">
      <alignment vertical="center"/>
    </xf>
    <xf numFmtId="0" fontId="47" fillId="31" borderId="98" applyNumberFormat="0" applyFont="0" applyAlignment="0" applyProtection="0">
      <alignment vertical="center"/>
    </xf>
    <xf numFmtId="0" fontId="86" fillId="26" borderId="99" applyNumberFormat="0" applyAlignment="0" applyProtection="0">
      <alignment vertical="center"/>
    </xf>
    <xf numFmtId="0" fontId="91" fillId="0" borderId="100">
      <alignment vertical="justify" wrapText="1"/>
    </xf>
    <xf numFmtId="37" fontId="91" fillId="0" borderId="101" applyAlignment="0"/>
    <xf numFmtId="0" fontId="55" fillId="26" borderId="97" applyNumberFormat="0" applyAlignment="0" applyProtection="0">
      <alignment vertical="center"/>
    </xf>
    <xf numFmtId="0" fontId="75" fillId="13" borderId="97" applyNumberFormat="0" applyAlignment="0" applyProtection="0">
      <alignment vertical="center"/>
    </xf>
    <xf numFmtId="0" fontId="47" fillId="31" borderId="98" applyNumberFormat="0" applyFont="0" applyAlignment="0" applyProtection="0">
      <alignment vertical="center"/>
    </xf>
    <xf numFmtId="0" fontId="86" fillId="26" borderId="99" applyNumberFormat="0" applyAlignment="0" applyProtection="0">
      <alignment vertical="center"/>
    </xf>
    <xf numFmtId="0" fontId="91" fillId="0" borderId="100">
      <alignment vertical="justify" wrapText="1"/>
    </xf>
    <xf numFmtId="37" fontId="91" fillId="0" borderId="101" applyAlignment="0"/>
    <xf numFmtId="0" fontId="55" fillId="26" borderId="97" applyNumberFormat="0" applyAlignment="0" applyProtection="0">
      <alignment vertical="center"/>
    </xf>
    <xf numFmtId="0" fontId="75" fillId="13" borderId="97" applyNumberFormat="0" applyAlignment="0" applyProtection="0">
      <alignment vertical="center"/>
    </xf>
    <xf numFmtId="0" fontId="47" fillId="31" borderId="98" applyNumberFormat="0" applyFont="0" applyAlignment="0" applyProtection="0">
      <alignment vertical="center"/>
    </xf>
    <xf numFmtId="0" fontId="86" fillId="26" borderId="99" applyNumberFormat="0" applyAlignment="0" applyProtection="0">
      <alignment vertical="center"/>
    </xf>
    <xf numFmtId="0" fontId="91" fillId="0" borderId="100">
      <alignment vertical="justify" wrapText="1"/>
    </xf>
    <xf numFmtId="0" fontId="47" fillId="31" borderId="170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1" fillId="0" borderId="184">
      <alignment vertical="justify" wrapText="1"/>
    </xf>
    <xf numFmtId="0" fontId="86" fillId="26" borderId="189" applyNumberFormat="0" applyAlignment="0" applyProtection="0">
      <alignment vertical="center"/>
    </xf>
    <xf numFmtId="0" fontId="86" fillId="26" borderId="183" applyNumberFormat="0" applyAlignment="0" applyProtection="0">
      <alignment vertical="center"/>
    </xf>
    <xf numFmtId="0" fontId="47" fillId="31" borderId="188" applyNumberFormat="0" applyFont="0" applyAlignment="0" applyProtection="0">
      <alignment vertical="center"/>
    </xf>
    <xf numFmtId="0" fontId="47" fillId="31" borderId="182" applyNumberFormat="0" applyFont="0" applyAlignment="0" applyProtection="0">
      <alignment vertical="center"/>
    </xf>
    <xf numFmtId="0" fontId="55" fillId="26" borderId="187" applyNumberFormat="0" applyAlignment="0" applyProtection="0">
      <alignment vertical="center"/>
    </xf>
    <xf numFmtId="0" fontId="55" fillId="26" borderId="187" applyNumberFormat="0" applyAlignment="0" applyProtection="0">
      <alignment vertical="center"/>
    </xf>
    <xf numFmtId="0" fontId="75" fillId="13" borderId="181" applyNumberFormat="0" applyAlignment="0" applyProtection="0">
      <alignment vertical="center"/>
    </xf>
    <xf numFmtId="0" fontId="75" fillId="13" borderId="187" applyNumberFormat="0" applyAlignment="0" applyProtection="0">
      <alignment vertical="center"/>
    </xf>
    <xf numFmtId="0" fontId="68" fillId="0" borderId="180">
      <alignment horizontal="left" vertical="center"/>
    </xf>
    <xf numFmtId="0" fontId="68" fillId="0" borderId="186">
      <alignment horizontal="left" vertical="center"/>
    </xf>
    <xf numFmtId="0" fontId="75" fillId="13" borderId="187" applyNumberFormat="0" applyAlignment="0" applyProtection="0">
      <alignment vertical="center"/>
    </xf>
    <xf numFmtId="0" fontId="75" fillId="13" borderId="187" applyNumberFormat="0" applyAlignment="0" applyProtection="0">
      <alignment vertical="center"/>
    </xf>
    <xf numFmtId="0" fontId="55" fillId="26" borderId="181" applyNumberFormat="0" applyAlignment="0" applyProtection="0">
      <alignment vertical="center"/>
    </xf>
    <xf numFmtId="0" fontId="55" fillId="26" borderId="187" applyNumberFormat="0" applyAlignment="0" applyProtection="0">
      <alignment vertical="center"/>
    </xf>
    <xf numFmtId="0" fontId="47" fillId="31" borderId="188" applyNumberFormat="0" applyFont="0" applyAlignment="0" applyProtection="0">
      <alignment vertical="center"/>
    </xf>
    <xf numFmtId="0" fontId="47" fillId="31" borderId="188" applyNumberFormat="0" applyFont="0" applyAlignment="0" applyProtection="0">
      <alignment vertical="center"/>
    </xf>
    <xf numFmtId="0" fontId="86" fillId="26" borderId="189" applyNumberFormat="0" applyAlignment="0" applyProtection="0">
      <alignment vertical="center"/>
    </xf>
    <xf numFmtId="0" fontId="86" fillId="26" borderId="189" applyNumberFormat="0" applyAlignment="0" applyProtection="0">
      <alignment vertical="center"/>
    </xf>
    <xf numFmtId="0" fontId="91" fillId="0" borderId="190">
      <alignment vertical="justify" wrapText="1"/>
    </xf>
    <xf numFmtId="0" fontId="91" fillId="0" borderId="190">
      <alignment vertical="justify" wrapText="1"/>
    </xf>
    <xf numFmtId="0" fontId="91" fillId="0" borderId="178">
      <alignment vertical="justify" wrapText="1"/>
    </xf>
    <xf numFmtId="0" fontId="86" fillId="26" borderId="177" applyNumberFormat="0" applyAlignment="0" applyProtection="0">
      <alignment vertical="center"/>
    </xf>
    <xf numFmtId="0" fontId="47" fillId="31" borderId="176" applyNumberFormat="0" applyFont="0" applyAlignment="0" applyProtection="0">
      <alignment vertical="center"/>
    </xf>
    <xf numFmtId="0" fontId="75" fillId="13" borderId="175" applyNumberFormat="0" applyAlignment="0" applyProtection="0">
      <alignment vertical="center"/>
    </xf>
    <xf numFmtId="0" fontId="55" fillId="26" borderId="175" applyNumberFormat="0" applyAlignment="0" applyProtection="0">
      <alignment vertical="center"/>
    </xf>
    <xf numFmtId="37" fontId="91" fillId="0" borderId="179" applyAlignment="0"/>
    <xf numFmtId="0" fontId="91" fillId="0" borderId="178">
      <alignment vertical="justify" wrapText="1"/>
    </xf>
    <xf numFmtId="0" fontId="86" fillId="26" borderId="177" applyNumberFormat="0" applyAlignment="0" applyProtection="0">
      <alignment vertical="center"/>
    </xf>
    <xf numFmtId="0" fontId="47" fillId="31" borderId="176" applyNumberFormat="0" applyFont="0" applyAlignment="0" applyProtection="0">
      <alignment vertical="center"/>
    </xf>
    <xf numFmtId="0" fontId="75" fillId="13" borderId="175" applyNumberFormat="0" applyAlignment="0" applyProtection="0">
      <alignment vertical="center"/>
    </xf>
    <xf numFmtId="0" fontId="68" fillId="0" borderId="174">
      <alignment horizontal="left" vertical="center"/>
    </xf>
    <xf numFmtId="0" fontId="55" fillId="26" borderId="175" applyNumberFormat="0" applyAlignment="0" applyProtection="0">
      <alignment vertical="center"/>
    </xf>
    <xf numFmtId="0" fontId="91" fillId="0" borderId="178">
      <alignment vertical="justify" wrapText="1"/>
    </xf>
    <xf numFmtId="0" fontId="86" fillId="26" borderId="177" applyNumberFormat="0" applyAlignment="0" applyProtection="0">
      <alignment vertical="center"/>
    </xf>
    <xf numFmtId="0" fontId="47" fillId="31" borderId="176" applyNumberFormat="0" applyFont="0" applyAlignment="0" applyProtection="0">
      <alignment vertical="center"/>
    </xf>
    <xf numFmtId="0" fontId="75" fillId="13" borderId="175" applyNumberFormat="0" applyAlignment="0" applyProtection="0">
      <alignment vertical="center"/>
    </xf>
    <xf numFmtId="0" fontId="55" fillId="26" borderId="175" applyNumberFormat="0" applyAlignment="0" applyProtection="0">
      <alignment vertical="center"/>
    </xf>
    <xf numFmtId="37" fontId="91" fillId="0" borderId="179" applyAlignment="0"/>
    <xf numFmtId="0" fontId="91" fillId="0" borderId="178">
      <alignment vertical="justify" wrapText="1"/>
    </xf>
    <xf numFmtId="0" fontId="86" fillId="26" borderId="177" applyNumberFormat="0" applyAlignment="0" applyProtection="0">
      <alignment vertical="center"/>
    </xf>
    <xf numFmtId="0" fontId="47" fillId="31" borderId="176" applyNumberFormat="0" applyFont="0" applyAlignment="0" applyProtection="0">
      <alignment vertical="center"/>
    </xf>
    <xf numFmtId="0" fontId="75" fillId="13" borderId="175" applyNumberFormat="0" applyAlignment="0" applyProtection="0">
      <alignment vertical="center"/>
    </xf>
    <xf numFmtId="0" fontId="55" fillId="26" borderId="175" applyNumberFormat="0" applyAlignment="0" applyProtection="0">
      <alignment vertical="center"/>
    </xf>
    <xf numFmtId="37" fontId="91" fillId="0" borderId="179" applyAlignment="0"/>
    <xf numFmtId="0" fontId="55" fillId="26" borderId="102" applyNumberFormat="0" applyAlignment="0" applyProtection="0">
      <alignment vertical="center"/>
    </xf>
    <xf numFmtId="0" fontId="91" fillId="0" borderId="178">
      <alignment vertical="justify" wrapText="1"/>
    </xf>
    <xf numFmtId="0" fontId="86" fillId="26" borderId="177" applyNumberFormat="0" applyAlignment="0" applyProtection="0">
      <alignment vertical="center"/>
    </xf>
    <xf numFmtId="0" fontId="47" fillId="31" borderId="176" applyNumberFormat="0" applyFont="0" applyAlignment="0" applyProtection="0">
      <alignment vertical="center"/>
    </xf>
    <xf numFmtId="0" fontId="75" fillId="13" borderId="175" applyNumberFormat="0" applyAlignment="0" applyProtection="0">
      <alignment vertical="center"/>
    </xf>
    <xf numFmtId="0" fontId="55" fillId="26" borderId="175" applyNumberFormat="0" applyAlignment="0" applyProtection="0">
      <alignment vertical="center"/>
    </xf>
    <xf numFmtId="37" fontId="91" fillId="0" borderId="179" applyAlignment="0"/>
    <xf numFmtId="0" fontId="91" fillId="0" borderId="172">
      <alignment vertical="justify" wrapText="1"/>
    </xf>
    <xf numFmtId="0" fontId="86" fillId="26" borderId="171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55" fillId="26" borderId="169" applyNumberFormat="0" applyAlignment="0" applyProtection="0">
      <alignment vertical="center"/>
    </xf>
    <xf numFmtId="37" fontId="91" fillId="0" borderId="173" applyAlignment="0"/>
    <xf numFmtId="0" fontId="75" fillId="13" borderId="102" applyNumberFormat="0" applyAlignment="0" applyProtection="0">
      <alignment vertical="center"/>
    </xf>
    <xf numFmtId="0" fontId="91" fillId="0" borderId="178">
      <alignment vertical="justify" wrapText="1"/>
    </xf>
    <xf numFmtId="0" fontId="91" fillId="0" borderId="172">
      <alignment vertical="justify" wrapText="1"/>
    </xf>
    <xf numFmtId="0" fontId="86" fillId="26" borderId="177" applyNumberForma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47" fillId="31" borderId="176" applyNumberFormat="0" applyFon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55" fillId="26" borderId="175" applyNumberFormat="0" applyAlignment="0" applyProtection="0">
      <alignment vertical="center"/>
    </xf>
    <xf numFmtId="0" fontId="55" fillId="26" borderId="175" applyNumberForma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75" fillId="13" borderId="175" applyNumberFormat="0" applyAlignment="0" applyProtection="0">
      <alignment vertical="center"/>
    </xf>
    <xf numFmtId="0" fontId="68" fillId="0" borderId="156">
      <alignment horizontal="left" vertical="center"/>
    </xf>
    <xf numFmtId="0" fontId="68" fillId="0" borderId="174">
      <alignment horizontal="left" vertical="center"/>
    </xf>
    <xf numFmtId="0" fontId="75" fillId="13" borderId="175" applyNumberFormat="0" applyAlignment="0" applyProtection="0">
      <alignment vertical="center"/>
    </xf>
    <xf numFmtId="0" fontId="75" fillId="13" borderId="175" applyNumberFormat="0" applyAlignment="0" applyProtection="0">
      <alignment vertical="center"/>
    </xf>
    <xf numFmtId="0" fontId="55" fillId="26" borderId="169" applyNumberFormat="0" applyAlignment="0" applyProtection="0">
      <alignment vertical="center"/>
    </xf>
    <xf numFmtId="0" fontId="55" fillId="26" borderId="175" applyNumberFormat="0" applyAlignment="0" applyProtection="0">
      <alignment vertical="center"/>
    </xf>
    <xf numFmtId="0" fontId="47" fillId="31" borderId="176" applyNumberFormat="0" applyFont="0" applyAlignment="0" applyProtection="0">
      <alignment vertical="center"/>
    </xf>
    <xf numFmtId="0" fontId="47" fillId="31" borderId="176" applyNumberFormat="0" applyFon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86" fillId="26" borderId="177" applyNumberFormat="0" applyAlignment="0" applyProtection="0">
      <alignment vertical="center"/>
    </xf>
    <xf numFmtId="0" fontId="86" fillId="26" borderId="177" applyNumberForma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91" fillId="0" borderId="178">
      <alignment vertical="justify" wrapText="1"/>
    </xf>
    <xf numFmtId="0" fontId="91" fillId="0" borderId="178">
      <alignment vertical="justify" wrapText="1"/>
    </xf>
    <xf numFmtId="0" fontId="91" fillId="0" borderId="172">
      <alignment vertical="justify" wrapText="1"/>
    </xf>
    <xf numFmtId="0" fontId="86" fillId="26" borderId="171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55" fillId="26" borderId="169" applyNumberFormat="0" applyAlignment="0" applyProtection="0">
      <alignment vertical="center"/>
    </xf>
    <xf numFmtId="37" fontId="91" fillId="0" borderId="173" applyAlignment="0"/>
    <xf numFmtId="0" fontId="91" fillId="0" borderId="105">
      <alignment vertical="justify" wrapText="1"/>
    </xf>
    <xf numFmtId="0" fontId="91" fillId="0" borderId="172">
      <alignment vertical="justify" wrapText="1"/>
    </xf>
    <xf numFmtId="37" fontId="91" fillId="0" borderId="106" applyAlignment="0"/>
    <xf numFmtId="0" fontId="55" fillId="26" borderId="102" applyNumberFormat="0" applyAlignment="0" applyProtection="0">
      <alignment vertical="center"/>
    </xf>
    <xf numFmtId="0" fontId="75" fillId="13" borderId="102" applyNumberForma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91" fillId="0" borderId="105">
      <alignment vertical="justify" wrapText="1"/>
    </xf>
    <xf numFmtId="0" fontId="75" fillId="13" borderId="169" applyNumberFormat="0" applyAlignment="0" applyProtection="0">
      <alignment vertical="center"/>
    </xf>
    <xf numFmtId="0" fontId="91" fillId="0" borderId="111">
      <alignment vertical="justify" wrapText="1"/>
    </xf>
    <xf numFmtId="0" fontId="91" fillId="0" borderId="111">
      <alignment vertical="justify" wrapText="1"/>
    </xf>
    <xf numFmtId="0" fontId="86" fillId="26" borderId="110" applyNumberFormat="0" applyAlignment="0" applyProtection="0">
      <alignment vertical="center"/>
    </xf>
    <xf numFmtId="0" fontId="86" fillId="26" borderId="110" applyNumberFormat="0" applyAlignment="0" applyProtection="0">
      <alignment vertical="center"/>
    </xf>
    <xf numFmtId="0" fontId="47" fillId="31" borderId="109" applyNumberFormat="0" applyFont="0" applyAlignment="0" applyProtection="0">
      <alignment vertical="center"/>
    </xf>
    <xf numFmtId="0" fontId="47" fillId="31" borderId="109" applyNumberFormat="0" applyFont="0" applyAlignment="0" applyProtection="0">
      <alignment vertical="center"/>
    </xf>
    <xf numFmtId="0" fontId="55" fillId="26" borderId="108" applyNumberFormat="0" applyAlignment="0" applyProtection="0">
      <alignment vertical="center"/>
    </xf>
    <xf numFmtId="0" fontId="55" fillId="26" borderId="102" applyNumberFormat="0" applyAlignment="0" applyProtection="0">
      <alignment vertical="center"/>
    </xf>
    <xf numFmtId="0" fontId="75" fillId="13" borderId="108" applyNumberFormat="0" applyAlignment="0" applyProtection="0">
      <alignment vertical="center"/>
    </xf>
    <xf numFmtId="0" fontId="75" fillId="13" borderId="108" applyNumberFormat="0" applyAlignment="0" applyProtection="0">
      <alignment vertical="center"/>
    </xf>
    <xf numFmtId="0" fontId="68" fillId="0" borderId="107">
      <alignment horizontal="left" vertical="center"/>
    </xf>
    <xf numFmtId="0" fontId="75" fillId="13" borderId="108" applyNumberFormat="0" applyAlignment="0" applyProtection="0">
      <alignment vertical="center"/>
    </xf>
    <xf numFmtId="0" fontId="75" fillId="13" borderId="102" applyNumberFormat="0" applyAlignment="0" applyProtection="0">
      <alignment vertical="center"/>
    </xf>
    <xf numFmtId="0" fontId="55" fillId="26" borderId="108" applyNumberFormat="0" applyAlignment="0" applyProtection="0">
      <alignment vertical="center"/>
    </xf>
    <xf numFmtId="0" fontId="55" fillId="26" borderId="108" applyNumberForma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47" fillId="31" borderId="109" applyNumberFormat="0" applyFon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86" fillId="26" borderId="110" applyNumberFormat="0" applyAlignment="0" applyProtection="0">
      <alignment vertical="center"/>
    </xf>
    <xf numFmtId="0" fontId="91" fillId="0" borderId="105">
      <alignment vertical="justify" wrapText="1"/>
    </xf>
    <xf numFmtId="0" fontId="91" fillId="0" borderId="111">
      <alignment vertical="justify" wrapText="1"/>
    </xf>
    <xf numFmtId="0" fontId="55" fillId="26" borderId="169" applyNumberFormat="0" applyAlignment="0" applyProtection="0">
      <alignment vertical="center"/>
    </xf>
    <xf numFmtId="37" fontId="91" fillId="0" borderId="106" applyAlignment="0"/>
    <xf numFmtId="0" fontId="55" fillId="26" borderId="102" applyNumberFormat="0" applyAlignment="0" applyProtection="0">
      <alignment vertical="center"/>
    </xf>
    <xf numFmtId="0" fontId="75" fillId="13" borderId="102" applyNumberForma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91" fillId="0" borderId="105">
      <alignment vertical="justify" wrapText="1"/>
    </xf>
    <xf numFmtId="37" fontId="91" fillId="0" borderId="112" applyAlignment="0"/>
    <xf numFmtId="0" fontId="55" fillId="26" borderId="108" applyNumberFormat="0" applyAlignment="0" applyProtection="0">
      <alignment vertical="center"/>
    </xf>
    <xf numFmtId="0" fontId="75" fillId="13" borderId="108" applyNumberFormat="0" applyAlignment="0" applyProtection="0">
      <alignment vertical="center"/>
    </xf>
    <xf numFmtId="0" fontId="47" fillId="31" borderId="109" applyNumberFormat="0" applyFont="0" applyAlignment="0" applyProtection="0">
      <alignment vertical="center"/>
    </xf>
    <xf numFmtId="0" fontId="86" fillId="26" borderId="110" applyNumberFormat="0" applyAlignment="0" applyProtection="0">
      <alignment vertical="center"/>
    </xf>
    <xf numFmtId="0" fontId="91" fillId="0" borderId="111">
      <alignment vertical="justify" wrapText="1"/>
    </xf>
    <xf numFmtId="37" fontId="91" fillId="0" borderId="112" applyAlignment="0"/>
    <xf numFmtId="0" fontId="55" fillId="26" borderId="108" applyNumberFormat="0" applyAlignment="0" applyProtection="0">
      <alignment vertical="center"/>
    </xf>
    <xf numFmtId="0" fontId="75" fillId="13" borderId="108" applyNumberFormat="0" applyAlignment="0" applyProtection="0">
      <alignment vertical="center"/>
    </xf>
    <xf numFmtId="0" fontId="47" fillId="31" borderId="109" applyNumberFormat="0" applyFont="0" applyAlignment="0" applyProtection="0">
      <alignment vertical="center"/>
    </xf>
    <xf numFmtId="0" fontId="86" fillId="26" borderId="110" applyNumberFormat="0" applyAlignment="0" applyProtection="0">
      <alignment vertical="center"/>
    </xf>
    <xf numFmtId="0" fontId="91" fillId="0" borderId="111">
      <alignment vertical="justify" wrapText="1"/>
    </xf>
    <xf numFmtId="37" fontId="91" fillId="0" borderId="112" applyAlignment="0"/>
    <xf numFmtId="0" fontId="55" fillId="26" borderId="108" applyNumberFormat="0" applyAlignment="0" applyProtection="0">
      <alignment vertical="center"/>
    </xf>
    <xf numFmtId="0" fontId="75" fillId="13" borderId="108" applyNumberFormat="0" applyAlignment="0" applyProtection="0">
      <alignment vertical="center"/>
    </xf>
    <xf numFmtId="0" fontId="47" fillId="31" borderId="109" applyNumberFormat="0" applyFont="0" applyAlignment="0" applyProtection="0">
      <alignment vertical="center"/>
    </xf>
    <xf numFmtId="0" fontId="86" fillId="26" borderId="110" applyNumberFormat="0" applyAlignment="0" applyProtection="0">
      <alignment vertical="center"/>
    </xf>
    <xf numFmtId="0" fontId="91" fillId="0" borderId="111">
      <alignment vertical="justify" wrapText="1"/>
    </xf>
    <xf numFmtId="0" fontId="55" fillId="26" borderId="108" applyNumberFormat="0" applyAlignment="0" applyProtection="0">
      <alignment vertical="center"/>
    </xf>
    <xf numFmtId="0" fontId="68" fillId="0" borderId="107">
      <alignment horizontal="left" vertical="center"/>
    </xf>
    <xf numFmtId="0" fontId="75" fillId="13" borderId="108" applyNumberFormat="0" applyAlignment="0" applyProtection="0">
      <alignment vertical="center"/>
    </xf>
    <xf numFmtId="0" fontId="47" fillId="31" borderId="109" applyNumberFormat="0" applyFont="0" applyAlignment="0" applyProtection="0">
      <alignment vertical="center"/>
    </xf>
    <xf numFmtId="0" fontId="86" fillId="26" borderId="110" applyNumberFormat="0" applyAlignment="0" applyProtection="0">
      <alignment vertical="center"/>
    </xf>
    <xf numFmtId="0" fontId="91" fillId="0" borderId="111">
      <alignment vertical="justify" wrapText="1"/>
    </xf>
    <xf numFmtId="37" fontId="91" fillId="0" borderId="112" applyAlignment="0"/>
    <xf numFmtId="0" fontId="55" fillId="26" borderId="108" applyNumberFormat="0" applyAlignment="0" applyProtection="0">
      <alignment vertical="center"/>
    </xf>
    <xf numFmtId="0" fontId="75" fillId="13" borderId="108" applyNumberFormat="0" applyAlignment="0" applyProtection="0">
      <alignment vertical="center"/>
    </xf>
    <xf numFmtId="0" fontId="47" fillId="31" borderId="109" applyNumberFormat="0" applyFont="0" applyAlignment="0" applyProtection="0">
      <alignment vertical="center"/>
    </xf>
    <xf numFmtId="0" fontId="86" fillId="26" borderId="110" applyNumberFormat="0" applyAlignment="0" applyProtection="0">
      <alignment vertical="center"/>
    </xf>
    <xf numFmtId="0" fontId="91" fillId="0" borderId="111">
      <alignment vertical="justify" wrapText="1"/>
    </xf>
    <xf numFmtId="0" fontId="91" fillId="0" borderId="123">
      <alignment vertical="justify" wrapText="1"/>
    </xf>
    <xf numFmtId="0" fontId="91" fillId="0" borderId="123">
      <alignment vertical="justify" wrapText="1"/>
    </xf>
    <xf numFmtId="0" fontId="86" fillId="26" borderId="122" applyNumberFormat="0" applyAlignment="0" applyProtection="0">
      <alignment vertical="center"/>
    </xf>
    <xf numFmtId="0" fontId="86" fillId="26" borderId="122" applyNumberFormat="0" applyAlignment="0" applyProtection="0">
      <alignment vertical="center"/>
    </xf>
    <xf numFmtId="0" fontId="47" fillId="31" borderId="121" applyNumberFormat="0" applyFont="0" applyAlignment="0" applyProtection="0">
      <alignment vertical="center"/>
    </xf>
    <xf numFmtId="0" fontId="47" fillId="31" borderId="121" applyNumberFormat="0" applyFont="0" applyAlignment="0" applyProtection="0">
      <alignment vertical="center"/>
    </xf>
    <xf numFmtId="0" fontId="55" fillId="26" borderId="120" applyNumberFormat="0" applyAlignment="0" applyProtection="0">
      <alignment vertical="center"/>
    </xf>
    <xf numFmtId="0" fontId="55" fillId="26" borderId="114" applyNumberFormat="0" applyAlignment="0" applyProtection="0">
      <alignment vertical="center"/>
    </xf>
    <xf numFmtId="0" fontId="75" fillId="13" borderId="120" applyNumberFormat="0" applyAlignment="0" applyProtection="0">
      <alignment vertical="center"/>
    </xf>
    <xf numFmtId="0" fontId="75" fillId="13" borderId="120" applyNumberFormat="0" applyAlignment="0" applyProtection="0">
      <alignment vertical="center"/>
    </xf>
    <xf numFmtId="0" fontId="68" fillId="0" borderId="119">
      <alignment horizontal="left" vertical="center"/>
    </xf>
    <xf numFmtId="0" fontId="68" fillId="0" borderId="113">
      <alignment horizontal="left" vertical="center"/>
    </xf>
    <xf numFmtId="0" fontId="75" fillId="13" borderId="120" applyNumberFormat="0" applyAlignment="0" applyProtection="0">
      <alignment vertical="center"/>
    </xf>
    <xf numFmtId="0" fontId="75" fillId="13" borderId="114" applyNumberFormat="0" applyAlignment="0" applyProtection="0">
      <alignment vertical="center"/>
    </xf>
    <xf numFmtId="0" fontId="55" fillId="26" borderId="120" applyNumberFormat="0" applyAlignment="0" applyProtection="0">
      <alignment vertical="center"/>
    </xf>
    <xf numFmtId="0" fontId="55" fillId="26" borderId="120" applyNumberFormat="0" applyAlignment="0" applyProtection="0">
      <alignment vertical="center"/>
    </xf>
    <xf numFmtId="0" fontId="47" fillId="31" borderId="115" applyNumberFormat="0" applyFont="0" applyAlignment="0" applyProtection="0">
      <alignment vertical="center"/>
    </xf>
    <xf numFmtId="0" fontId="47" fillId="31" borderId="121" applyNumberFormat="0" applyFont="0" applyAlignment="0" applyProtection="0">
      <alignment vertical="center"/>
    </xf>
    <xf numFmtId="0" fontId="86" fillId="26" borderId="116" applyNumberFormat="0" applyAlignment="0" applyProtection="0">
      <alignment vertical="center"/>
    </xf>
    <xf numFmtId="0" fontId="86" fillId="26" borderId="122" applyNumberFormat="0" applyAlignment="0" applyProtection="0">
      <alignment vertical="center"/>
    </xf>
    <xf numFmtId="0" fontId="91" fillId="0" borderId="117">
      <alignment vertical="justify" wrapText="1"/>
    </xf>
    <xf numFmtId="0" fontId="91" fillId="0" borderId="123">
      <alignment vertical="justify" wrapText="1"/>
    </xf>
    <xf numFmtId="37" fontId="91" fillId="0" borderId="118" applyAlignment="0"/>
    <xf numFmtId="0" fontId="55" fillId="26" borderId="114" applyNumberFormat="0" applyAlignment="0" applyProtection="0">
      <alignment vertical="center"/>
    </xf>
    <xf numFmtId="0" fontId="75" fillId="13" borderId="114" applyNumberFormat="0" applyAlignment="0" applyProtection="0">
      <alignment vertical="center"/>
    </xf>
    <xf numFmtId="0" fontId="47" fillId="31" borderId="115" applyNumberFormat="0" applyFont="0" applyAlignment="0" applyProtection="0">
      <alignment vertical="center"/>
    </xf>
    <xf numFmtId="0" fontId="86" fillId="26" borderId="116" applyNumberFormat="0" applyAlignment="0" applyProtection="0">
      <alignment vertical="center"/>
    </xf>
    <xf numFmtId="0" fontId="91" fillId="0" borderId="117">
      <alignment vertical="justify" wrapText="1"/>
    </xf>
    <xf numFmtId="37" fontId="91" fillId="0" borderId="124" applyAlignment="0"/>
    <xf numFmtId="0" fontId="55" fillId="26" borderId="120" applyNumberFormat="0" applyAlignment="0" applyProtection="0">
      <alignment vertical="center"/>
    </xf>
    <xf numFmtId="0" fontId="75" fillId="13" borderId="120" applyNumberFormat="0" applyAlignment="0" applyProtection="0">
      <alignment vertical="center"/>
    </xf>
    <xf numFmtId="0" fontId="47" fillId="31" borderId="121" applyNumberFormat="0" applyFont="0" applyAlignment="0" applyProtection="0">
      <alignment vertical="center"/>
    </xf>
    <xf numFmtId="0" fontId="86" fillId="26" borderId="122" applyNumberFormat="0" applyAlignment="0" applyProtection="0">
      <alignment vertical="center"/>
    </xf>
    <xf numFmtId="0" fontId="91" fillId="0" borderId="123">
      <alignment vertical="justify" wrapText="1"/>
    </xf>
    <xf numFmtId="37" fontId="91" fillId="0" borderId="124" applyAlignment="0"/>
    <xf numFmtId="0" fontId="55" fillId="26" borderId="120" applyNumberFormat="0" applyAlignment="0" applyProtection="0">
      <alignment vertical="center"/>
    </xf>
    <xf numFmtId="0" fontId="75" fillId="13" borderId="120" applyNumberFormat="0" applyAlignment="0" applyProtection="0">
      <alignment vertical="center"/>
    </xf>
    <xf numFmtId="0" fontId="47" fillId="31" borderId="121" applyNumberFormat="0" applyFont="0" applyAlignment="0" applyProtection="0">
      <alignment vertical="center"/>
    </xf>
    <xf numFmtId="0" fontId="86" fillId="26" borderId="122" applyNumberFormat="0" applyAlignment="0" applyProtection="0">
      <alignment vertical="center"/>
    </xf>
    <xf numFmtId="0" fontId="91" fillId="0" borderId="123">
      <alignment vertical="justify" wrapText="1"/>
    </xf>
    <xf numFmtId="37" fontId="91" fillId="0" borderId="124" applyAlignment="0"/>
    <xf numFmtId="0" fontId="55" fillId="26" borderId="120" applyNumberFormat="0" applyAlignment="0" applyProtection="0">
      <alignment vertical="center"/>
    </xf>
    <xf numFmtId="0" fontId="75" fillId="13" borderId="120" applyNumberFormat="0" applyAlignment="0" applyProtection="0">
      <alignment vertical="center"/>
    </xf>
    <xf numFmtId="0" fontId="47" fillId="31" borderId="121" applyNumberFormat="0" applyFont="0" applyAlignment="0" applyProtection="0">
      <alignment vertical="center"/>
    </xf>
    <xf numFmtId="0" fontId="86" fillId="26" borderId="122" applyNumberFormat="0" applyAlignment="0" applyProtection="0">
      <alignment vertical="center"/>
    </xf>
    <xf numFmtId="0" fontId="91" fillId="0" borderId="123">
      <alignment vertical="justify" wrapText="1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5" fillId="26" borderId="102" applyNumberFormat="0" applyAlignment="0" applyProtection="0">
      <alignment vertical="center"/>
    </xf>
    <xf numFmtId="0" fontId="68" fillId="0" borderId="125">
      <alignment horizontal="left" vertical="center"/>
    </xf>
    <xf numFmtId="0" fontId="75" fillId="13" borderId="102" applyNumberForma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91" fillId="0" borderId="105">
      <alignment vertical="justify" wrapText="1"/>
    </xf>
    <xf numFmtId="37" fontId="91" fillId="0" borderId="106" applyAlignment="0"/>
    <xf numFmtId="0" fontId="55" fillId="26" borderId="102" applyNumberFormat="0" applyAlignment="0" applyProtection="0">
      <alignment vertical="center"/>
    </xf>
    <xf numFmtId="0" fontId="75" fillId="13" borderId="102" applyNumberForma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91" fillId="0" borderId="105">
      <alignment vertical="justify" wrapText="1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1" fillId="0" borderId="130">
      <alignment vertical="justify" wrapText="1"/>
    </xf>
    <xf numFmtId="0" fontId="40" fillId="0" borderId="126">
      <alignment horizontal="center"/>
    </xf>
    <xf numFmtId="0" fontId="91" fillId="0" borderId="130">
      <alignment vertical="justify" wrapText="1"/>
    </xf>
    <xf numFmtId="228" fontId="29" fillId="0" borderId="126">
      <alignment horizontal="right" vertical="center" shrinkToFit="1"/>
    </xf>
    <xf numFmtId="0" fontId="90" fillId="0" borderId="126" applyNumberFormat="0" applyAlignment="0"/>
    <xf numFmtId="0" fontId="86" fillId="26" borderId="129" applyNumberFormat="0" applyAlignment="0" applyProtection="0">
      <alignment vertical="center"/>
    </xf>
    <xf numFmtId="0" fontId="86" fillId="26" borderId="129" applyNumberFormat="0" applyAlignment="0" applyProtection="0">
      <alignment vertical="center"/>
    </xf>
    <xf numFmtId="0" fontId="47" fillId="31" borderId="128" applyNumberFormat="0" applyFont="0" applyAlignment="0" applyProtection="0">
      <alignment vertical="center"/>
    </xf>
    <xf numFmtId="0" fontId="47" fillId="31" borderId="128" applyNumberFormat="0" applyFont="0" applyAlignment="0" applyProtection="0">
      <alignment vertical="center"/>
    </xf>
    <xf numFmtId="0" fontId="55" fillId="26" borderId="127" applyNumberFormat="0" applyAlignment="0" applyProtection="0">
      <alignment vertical="center"/>
    </xf>
    <xf numFmtId="0" fontId="55" fillId="26" borderId="102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75" fillId="13" borderId="127" applyNumberFormat="0" applyAlignment="0" applyProtection="0">
      <alignment vertical="center"/>
    </xf>
    <xf numFmtId="0" fontId="75" fillId="13" borderId="127" applyNumberFormat="0" applyAlignment="0" applyProtection="0">
      <alignment vertical="center"/>
    </xf>
    <xf numFmtId="0" fontId="68" fillId="0" borderId="125">
      <alignment horizontal="left" vertical="center"/>
    </xf>
    <xf numFmtId="0" fontId="68" fillId="0" borderId="125">
      <alignment horizontal="left" vertical="center"/>
    </xf>
    <xf numFmtId="0" fontId="75" fillId="13" borderId="127" applyNumberFormat="0" applyAlignment="0" applyProtection="0">
      <alignment vertical="center"/>
    </xf>
    <xf numFmtId="0" fontId="75" fillId="13" borderId="102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55" fillId="26" borderId="127" applyNumberFormat="0" applyAlignment="0" applyProtection="0">
      <alignment vertical="center"/>
    </xf>
    <xf numFmtId="0" fontId="55" fillId="26" borderId="127" applyNumberForma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47" fillId="31" borderId="128" applyNumberFormat="0" applyFon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86" fillId="26" borderId="129" applyNumberFormat="0" applyAlignment="0" applyProtection="0">
      <alignment vertical="center"/>
    </xf>
    <xf numFmtId="0" fontId="90" fillId="0" borderId="126" applyNumberFormat="0" applyAlignment="0"/>
    <xf numFmtId="228" fontId="29" fillId="0" borderId="126">
      <alignment horizontal="right" vertical="center" shrinkToFit="1"/>
    </xf>
    <xf numFmtId="0" fontId="91" fillId="0" borderId="105">
      <alignment vertical="justify" wrapText="1"/>
    </xf>
    <xf numFmtId="0" fontId="40" fillId="0" borderId="126">
      <alignment horizontal="center"/>
    </xf>
    <xf numFmtId="0" fontId="91" fillId="0" borderId="130">
      <alignment vertical="justify" wrapText="1"/>
    </xf>
    <xf numFmtId="37" fontId="91" fillId="0" borderId="106" applyAlignment="0"/>
    <xf numFmtId="0" fontId="55" fillId="26" borderId="102" applyNumberFormat="0" applyAlignment="0" applyProtection="0">
      <alignment vertical="center"/>
    </xf>
    <xf numFmtId="0" fontId="75" fillId="13" borderId="102" applyNumberForma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91" fillId="0" borderId="105">
      <alignment vertical="justify" wrapText="1"/>
    </xf>
    <xf numFmtId="37" fontId="91" fillId="0" borderId="131" applyAlignment="0"/>
    <xf numFmtId="0" fontId="55" fillId="26" borderId="127" applyNumberFormat="0" applyAlignment="0" applyProtection="0">
      <alignment vertical="center"/>
    </xf>
    <xf numFmtId="0" fontId="75" fillId="13" borderId="127" applyNumberFormat="0" applyAlignment="0" applyProtection="0">
      <alignment vertical="center"/>
    </xf>
    <xf numFmtId="0" fontId="47" fillId="31" borderId="128" applyNumberFormat="0" applyFont="0" applyAlignment="0" applyProtection="0">
      <alignment vertical="center"/>
    </xf>
    <xf numFmtId="0" fontId="86" fillId="26" borderId="129" applyNumberFormat="0" applyAlignment="0" applyProtection="0">
      <alignment vertical="center"/>
    </xf>
    <xf numFmtId="0" fontId="91" fillId="0" borderId="130">
      <alignment vertical="justify" wrapText="1"/>
    </xf>
    <xf numFmtId="37" fontId="91" fillId="0" borderId="131" applyAlignment="0"/>
    <xf numFmtId="0" fontId="55" fillId="26" borderId="127" applyNumberFormat="0" applyAlignment="0" applyProtection="0">
      <alignment vertical="center"/>
    </xf>
    <xf numFmtId="0" fontId="75" fillId="13" borderId="127" applyNumberFormat="0" applyAlignment="0" applyProtection="0">
      <alignment vertical="center"/>
    </xf>
    <xf numFmtId="0" fontId="47" fillId="31" borderId="128" applyNumberFormat="0" applyFont="0" applyAlignment="0" applyProtection="0">
      <alignment vertical="center"/>
    </xf>
    <xf numFmtId="0" fontId="86" fillId="26" borderId="129" applyNumberFormat="0" applyAlignment="0" applyProtection="0">
      <alignment vertical="center"/>
    </xf>
    <xf numFmtId="0" fontId="91" fillId="0" borderId="130">
      <alignment vertical="justify" wrapText="1"/>
    </xf>
    <xf numFmtId="37" fontId="91" fillId="0" borderId="131" applyAlignment="0"/>
    <xf numFmtId="0" fontId="55" fillId="26" borderId="127" applyNumberFormat="0" applyAlignment="0" applyProtection="0">
      <alignment vertical="center"/>
    </xf>
    <xf numFmtId="0" fontId="75" fillId="13" borderId="127" applyNumberFormat="0" applyAlignment="0" applyProtection="0">
      <alignment vertical="center"/>
    </xf>
    <xf numFmtId="0" fontId="47" fillId="31" borderId="128" applyNumberFormat="0" applyFont="0" applyAlignment="0" applyProtection="0">
      <alignment vertical="center"/>
    </xf>
    <xf numFmtId="0" fontId="86" fillId="26" borderId="129" applyNumberFormat="0" applyAlignment="0" applyProtection="0">
      <alignment vertical="center"/>
    </xf>
    <xf numFmtId="0" fontId="91" fillId="0" borderId="130">
      <alignment vertical="justify" wrapText="1"/>
    </xf>
    <xf numFmtId="0" fontId="55" fillId="26" borderId="102" applyNumberFormat="0" applyAlignment="0" applyProtection="0">
      <alignment vertical="center"/>
    </xf>
    <xf numFmtId="0" fontId="68" fillId="0" borderId="132">
      <alignment horizontal="left" vertical="center"/>
    </xf>
    <xf numFmtId="0" fontId="75" fillId="13" borderId="102" applyNumberForma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91" fillId="0" borderId="105">
      <alignment vertical="justify" wrapText="1"/>
    </xf>
    <xf numFmtId="37" fontId="91" fillId="0" borderId="106" applyAlignment="0"/>
    <xf numFmtId="0" fontId="55" fillId="26" borderId="102" applyNumberFormat="0" applyAlignment="0" applyProtection="0">
      <alignment vertical="center"/>
    </xf>
    <xf numFmtId="0" fontId="75" fillId="13" borderId="102" applyNumberFormat="0" applyAlignment="0" applyProtection="0">
      <alignment vertical="center"/>
    </xf>
    <xf numFmtId="0" fontId="47" fillId="31" borderId="103" applyNumberFormat="0" applyFont="0" applyAlignment="0" applyProtection="0">
      <alignment vertical="center"/>
    </xf>
    <xf numFmtId="0" fontId="86" fillId="26" borderId="104" applyNumberFormat="0" applyAlignment="0" applyProtection="0">
      <alignment vertical="center"/>
    </xf>
    <xf numFmtId="0" fontId="91" fillId="0" borderId="105">
      <alignment vertical="justify" wrapText="1"/>
    </xf>
    <xf numFmtId="0" fontId="91" fillId="0" borderId="142">
      <alignment vertical="justify" wrapText="1"/>
    </xf>
    <xf numFmtId="0" fontId="91" fillId="0" borderId="142">
      <alignment vertical="justify" wrapText="1"/>
    </xf>
    <xf numFmtId="0" fontId="86" fillId="26" borderId="141" applyNumberFormat="0" applyAlignment="0" applyProtection="0">
      <alignment vertical="center"/>
    </xf>
    <xf numFmtId="0" fontId="86" fillId="26" borderId="141" applyNumberFormat="0" applyAlignment="0" applyProtection="0">
      <alignment vertical="center"/>
    </xf>
    <xf numFmtId="0" fontId="47" fillId="31" borderId="140" applyNumberFormat="0" applyFont="0" applyAlignment="0" applyProtection="0">
      <alignment vertical="center"/>
    </xf>
    <xf numFmtId="0" fontId="47" fillId="31" borderId="140" applyNumberFormat="0" applyFont="0" applyAlignment="0" applyProtection="0">
      <alignment vertical="center"/>
    </xf>
    <xf numFmtId="0" fontId="55" fillId="26" borderId="139" applyNumberFormat="0" applyAlignment="0" applyProtection="0">
      <alignment vertical="center"/>
    </xf>
    <xf numFmtId="0" fontId="55" fillId="26" borderId="133" applyNumberFormat="0" applyAlignment="0" applyProtection="0">
      <alignment vertical="center"/>
    </xf>
    <xf numFmtId="0" fontId="75" fillId="13" borderId="139" applyNumberFormat="0" applyAlignment="0" applyProtection="0">
      <alignment vertical="center"/>
    </xf>
    <xf numFmtId="0" fontId="75" fillId="13" borderId="139" applyNumberFormat="0" applyAlignment="0" applyProtection="0">
      <alignment vertical="center"/>
    </xf>
    <xf numFmtId="0" fontId="68" fillId="0" borderId="138">
      <alignment horizontal="left" vertical="center"/>
    </xf>
    <xf numFmtId="0" fontId="68" fillId="0" borderId="132">
      <alignment horizontal="left" vertical="center"/>
    </xf>
    <xf numFmtId="0" fontId="75" fillId="13" borderId="139" applyNumberFormat="0" applyAlignment="0" applyProtection="0">
      <alignment vertical="center"/>
    </xf>
    <xf numFmtId="0" fontId="75" fillId="13" borderId="133" applyNumberFormat="0" applyAlignment="0" applyProtection="0">
      <alignment vertical="center"/>
    </xf>
    <xf numFmtId="0" fontId="55" fillId="26" borderId="139" applyNumberFormat="0" applyAlignment="0" applyProtection="0">
      <alignment vertical="center"/>
    </xf>
    <xf numFmtId="0" fontId="55" fillId="26" borderId="139" applyNumberFormat="0" applyAlignment="0" applyProtection="0">
      <alignment vertical="center"/>
    </xf>
    <xf numFmtId="0" fontId="47" fillId="31" borderId="134" applyNumberFormat="0" applyFont="0" applyAlignment="0" applyProtection="0">
      <alignment vertical="center"/>
    </xf>
    <xf numFmtId="0" fontId="47" fillId="31" borderId="140" applyNumberFormat="0" applyFont="0" applyAlignment="0" applyProtection="0">
      <alignment vertical="center"/>
    </xf>
    <xf numFmtId="0" fontId="86" fillId="26" borderId="135" applyNumberFormat="0" applyAlignment="0" applyProtection="0">
      <alignment vertical="center"/>
    </xf>
    <xf numFmtId="0" fontId="86" fillId="26" borderId="141" applyNumberFormat="0" applyAlignment="0" applyProtection="0">
      <alignment vertical="center"/>
    </xf>
    <xf numFmtId="0" fontId="91" fillId="0" borderId="136">
      <alignment vertical="justify" wrapText="1"/>
    </xf>
    <xf numFmtId="0" fontId="91" fillId="0" borderId="142">
      <alignment vertical="justify" wrapText="1"/>
    </xf>
    <xf numFmtId="37" fontId="91" fillId="0" borderId="137" applyAlignment="0"/>
    <xf numFmtId="0" fontId="55" fillId="26" borderId="133" applyNumberFormat="0" applyAlignment="0" applyProtection="0">
      <alignment vertical="center"/>
    </xf>
    <xf numFmtId="0" fontId="75" fillId="13" borderId="133" applyNumberFormat="0" applyAlignment="0" applyProtection="0">
      <alignment vertical="center"/>
    </xf>
    <xf numFmtId="0" fontId="47" fillId="31" borderId="134" applyNumberFormat="0" applyFont="0" applyAlignment="0" applyProtection="0">
      <alignment vertical="center"/>
    </xf>
    <xf numFmtId="0" fontId="86" fillId="26" borderId="135" applyNumberFormat="0" applyAlignment="0" applyProtection="0">
      <alignment vertical="center"/>
    </xf>
    <xf numFmtId="0" fontId="91" fillId="0" borderId="136">
      <alignment vertical="justify" wrapText="1"/>
    </xf>
    <xf numFmtId="37" fontId="91" fillId="0" borderId="143" applyAlignment="0"/>
    <xf numFmtId="0" fontId="55" fillId="26" borderId="139" applyNumberFormat="0" applyAlignment="0" applyProtection="0">
      <alignment vertical="center"/>
    </xf>
    <xf numFmtId="0" fontId="75" fillId="13" borderId="139" applyNumberFormat="0" applyAlignment="0" applyProtection="0">
      <alignment vertical="center"/>
    </xf>
    <xf numFmtId="0" fontId="47" fillId="31" borderId="140" applyNumberFormat="0" applyFont="0" applyAlignment="0" applyProtection="0">
      <alignment vertical="center"/>
    </xf>
    <xf numFmtId="0" fontId="86" fillId="26" borderId="141" applyNumberFormat="0" applyAlignment="0" applyProtection="0">
      <alignment vertical="center"/>
    </xf>
    <xf numFmtId="0" fontId="91" fillId="0" borderId="142">
      <alignment vertical="justify" wrapText="1"/>
    </xf>
    <xf numFmtId="37" fontId="91" fillId="0" borderId="143" applyAlignment="0"/>
    <xf numFmtId="0" fontId="55" fillId="26" borderId="139" applyNumberFormat="0" applyAlignment="0" applyProtection="0">
      <alignment vertical="center"/>
    </xf>
    <xf numFmtId="0" fontId="75" fillId="13" borderId="139" applyNumberFormat="0" applyAlignment="0" applyProtection="0">
      <alignment vertical="center"/>
    </xf>
    <xf numFmtId="0" fontId="47" fillId="31" borderId="140" applyNumberFormat="0" applyFont="0" applyAlignment="0" applyProtection="0">
      <alignment vertical="center"/>
    </xf>
    <xf numFmtId="0" fontId="86" fillId="26" borderId="141" applyNumberFormat="0" applyAlignment="0" applyProtection="0">
      <alignment vertical="center"/>
    </xf>
    <xf numFmtId="0" fontId="91" fillId="0" borderId="142">
      <alignment vertical="justify" wrapText="1"/>
    </xf>
    <xf numFmtId="37" fontId="91" fillId="0" borderId="143" applyAlignment="0"/>
    <xf numFmtId="0" fontId="55" fillId="26" borderId="139" applyNumberFormat="0" applyAlignment="0" applyProtection="0">
      <alignment vertical="center"/>
    </xf>
    <xf numFmtId="0" fontId="75" fillId="13" borderId="139" applyNumberFormat="0" applyAlignment="0" applyProtection="0">
      <alignment vertical="center"/>
    </xf>
    <xf numFmtId="0" fontId="47" fillId="31" borderId="140" applyNumberFormat="0" applyFont="0" applyAlignment="0" applyProtection="0">
      <alignment vertical="center"/>
    </xf>
    <xf numFmtId="0" fontId="86" fillId="26" borderId="141" applyNumberFormat="0" applyAlignment="0" applyProtection="0">
      <alignment vertical="center"/>
    </xf>
    <xf numFmtId="0" fontId="91" fillId="0" borderId="142">
      <alignment vertical="justify" wrapText="1"/>
    </xf>
    <xf numFmtId="0" fontId="55" fillId="26" borderId="145" applyNumberFormat="0" applyAlignment="0" applyProtection="0">
      <alignment vertical="center"/>
    </xf>
    <xf numFmtId="0" fontId="68" fillId="0" borderId="144">
      <alignment horizontal="left" vertical="center"/>
    </xf>
    <xf numFmtId="0" fontId="75" fillId="13" borderId="145" applyNumberFormat="0" applyAlignment="0" applyProtection="0">
      <alignment vertical="center"/>
    </xf>
    <xf numFmtId="0" fontId="47" fillId="31" borderId="146" applyNumberFormat="0" applyFont="0" applyAlignment="0" applyProtection="0">
      <alignment vertical="center"/>
    </xf>
    <xf numFmtId="0" fontId="86" fillId="26" borderId="147" applyNumberFormat="0" applyAlignment="0" applyProtection="0">
      <alignment vertical="center"/>
    </xf>
    <xf numFmtId="0" fontId="91" fillId="0" borderId="148">
      <alignment vertical="justify" wrapText="1"/>
    </xf>
    <xf numFmtId="37" fontId="91" fillId="0" borderId="149" applyAlignment="0"/>
    <xf numFmtId="0" fontId="55" fillId="26" borderId="145" applyNumberFormat="0" applyAlignment="0" applyProtection="0">
      <alignment vertical="center"/>
    </xf>
    <xf numFmtId="0" fontId="75" fillId="13" borderId="145" applyNumberFormat="0" applyAlignment="0" applyProtection="0">
      <alignment vertical="center"/>
    </xf>
    <xf numFmtId="0" fontId="47" fillId="31" borderId="146" applyNumberFormat="0" applyFont="0" applyAlignment="0" applyProtection="0">
      <alignment vertical="center"/>
    </xf>
    <xf numFmtId="0" fontId="86" fillId="26" borderId="147" applyNumberFormat="0" applyAlignment="0" applyProtection="0">
      <alignment vertical="center"/>
    </xf>
    <xf numFmtId="0" fontId="91" fillId="0" borderId="148">
      <alignment vertical="justify" wrapText="1"/>
    </xf>
    <xf numFmtId="0" fontId="91" fillId="0" borderId="160">
      <alignment vertical="justify" wrapText="1"/>
    </xf>
    <xf numFmtId="0" fontId="40" fillId="0" borderId="126">
      <alignment horizontal="center"/>
    </xf>
    <xf numFmtId="0" fontId="91" fillId="0" borderId="160">
      <alignment vertical="justify" wrapText="1"/>
    </xf>
    <xf numFmtId="228" fontId="29" fillId="0" borderId="126">
      <alignment horizontal="right" vertical="center" shrinkToFit="1"/>
    </xf>
    <xf numFmtId="0" fontId="90" fillId="0" borderId="126" applyNumberFormat="0" applyAlignment="0"/>
    <xf numFmtId="0" fontId="86" fillId="26" borderId="159" applyNumberFormat="0" applyAlignment="0" applyProtection="0">
      <alignment vertical="center"/>
    </xf>
    <xf numFmtId="0" fontId="86" fillId="26" borderId="159" applyNumberFormat="0" applyAlignment="0" applyProtection="0">
      <alignment vertical="center"/>
    </xf>
    <xf numFmtId="0" fontId="47" fillId="31" borderId="158" applyNumberFormat="0" applyFont="0" applyAlignment="0" applyProtection="0">
      <alignment vertical="center"/>
    </xf>
    <xf numFmtId="0" fontId="47" fillId="31" borderId="158" applyNumberFormat="0" applyFont="0" applyAlignment="0" applyProtection="0">
      <alignment vertical="center"/>
    </xf>
    <xf numFmtId="0" fontId="55" fillId="26" borderId="157" applyNumberFormat="0" applyAlignment="0" applyProtection="0">
      <alignment vertical="center"/>
    </xf>
    <xf numFmtId="0" fontId="55" fillId="26" borderId="151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75" fillId="13" borderId="157" applyNumberFormat="0" applyAlignment="0" applyProtection="0">
      <alignment vertical="center"/>
    </xf>
    <xf numFmtId="0" fontId="75" fillId="13" borderId="157" applyNumberFormat="0" applyAlignment="0" applyProtection="0">
      <alignment vertical="center"/>
    </xf>
    <xf numFmtId="0" fontId="68" fillId="0" borderId="156">
      <alignment horizontal="left" vertical="center"/>
    </xf>
    <xf numFmtId="0" fontId="68" fillId="0" borderId="150">
      <alignment horizontal="left" vertical="center"/>
    </xf>
    <xf numFmtId="0" fontId="75" fillId="13" borderId="157" applyNumberFormat="0" applyAlignment="0" applyProtection="0">
      <alignment vertical="center"/>
    </xf>
    <xf numFmtId="0" fontId="75" fillId="13" borderId="151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55" fillId="26" borderId="157" applyNumberFormat="0" applyAlignment="0" applyProtection="0">
      <alignment vertical="center"/>
    </xf>
    <xf numFmtId="0" fontId="55" fillId="26" borderId="157" applyNumberFormat="0" applyAlignment="0" applyProtection="0">
      <alignment vertical="center"/>
    </xf>
    <xf numFmtId="0" fontId="47" fillId="31" borderId="152" applyNumberFormat="0" applyFont="0" applyAlignment="0" applyProtection="0">
      <alignment vertical="center"/>
    </xf>
    <xf numFmtId="0" fontId="47" fillId="31" borderId="158" applyNumberFormat="0" applyFont="0" applyAlignment="0" applyProtection="0">
      <alignment vertical="center"/>
    </xf>
    <xf numFmtId="0" fontId="86" fillId="26" borderId="153" applyNumberFormat="0" applyAlignment="0" applyProtection="0">
      <alignment vertical="center"/>
    </xf>
    <xf numFmtId="0" fontId="86" fillId="26" borderId="159" applyNumberFormat="0" applyAlignment="0" applyProtection="0">
      <alignment vertical="center"/>
    </xf>
    <xf numFmtId="0" fontId="90" fillId="0" borderId="126" applyNumberFormat="0" applyAlignment="0"/>
    <xf numFmtId="228" fontId="29" fillId="0" borderId="126">
      <alignment horizontal="right" vertical="center" shrinkToFit="1"/>
    </xf>
    <xf numFmtId="0" fontId="91" fillId="0" borderId="154">
      <alignment vertical="justify" wrapText="1"/>
    </xf>
    <xf numFmtId="0" fontId="40" fillId="0" borderId="126">
      <alignment horizontal="center"/>
    </xf>
    <xf numFmtId="0" fontId="91" fillId="0" borderId="160">
      <alignment vertical="justify" wrapText="1"/>
    </xf>
    <xf numFmtId="37" fontId="91" fillId="0" borderId="155" applyAlignment="0"/>
    <xf numFmtId="0" fontId="55" fillId="26" borderId="151" applyNumberFormat="0" applyAlignment="0" applyProtection="0">
      <alignment vertical="center"/>
    </xf>
    <xf numFmtId="0" fontId="75" fillId="13" borderId="151" applyNumberFormat="0" applyAlignment="0" applyProtection="0">
      <alignment vertical="center"/>
    </xf>
    <xf numFmtId="0" fontId="47" fillId="31" borderId="152" applyNumberFormat="0" applyFont="0" applyAlignment="0" applyProtection="0">
      <alignment vertical="center"/>
    </xf>
    <xf numFmtId="0" fontId="86" fillId="26" borderId="153" applyNumberFormat="0" applyAlignment="0" applyProtection="0">
      <alignment vertical="center"/>
    </xf>
    <xf numFmtId="0" fontId="91" fillId="0" borderId="154">
      <alignment vertical="justify" wrapText="1"/>
    </xf>
    <xf numFmtId="37" fontId="91" fillId="0" borderId="161" applyAlignment="0"/>
    <xf numFmtId="0" fontId="55" fillId="26" borderId="157" applyNumberFormat="0" applyAlignment="0" applyProtection="0">
      <alignment vertical="center"/>
    </xf>
    <xf numFmtId="0" fontId="75" fillId="13" borderId="157" applyNumberFormat="0" applyAlignment="0" applyProtection="0">
      <alignment vertical="center"/>
    </xf>
    <xf numFmtId="0" fontId="47" fillId="31" borderId="158" applyNumberFormat="0" applyFont="0" applyAlignment="0" applyProtection="0">
      <alignment vertical="center"/>
    </xf>
    <xf numFmtId="0" fontId="86" fillId="26" borderId="159" applyNumberFormat="0" applyAlignment="0" applyProtection="0">
      <alignment vertical="center"/>
    </xf>
    <xf numFmtId="0" fontId="91" fillId="0" borderId="160">
      <alignment vertical="justify" wrapText="1"/>
    </xf>
    <xf numFmtId="37" fontId="91" fillId="0" borderId="161" applyAlignment="0"/>
    <xf numFmtId="0" fontId="55" fillId="26" borderId="157" applyNumberFormat="0" applyAlignment="0" applyProtection="0">
      <alignment vertical="center"/>
    </xf>
    <xf numFmtId="0" fontId="75" fillId="13" borderId="157" applyNumberFormat="0" applyAlignment="0" applyProtection="0">
      <alignment vertical="center"/>
    </xf>
    <xf numFmtId="0" fontId="47" fillId="31" borderId="158" applyNumberFormat="0" applyFont="0" applyAlignment="0" applyProtection="0">
      <alignment vertical="center"/>
    </xf>
    <xf numFmtId="0" fontId="86" fillId="26" borderId="159" applyNumberFormat="0" applyAlignment="0" applyProtection="0">
      <alignment vertical="center"/>
    </xf>
    <xf numFmtId="0" fontId="91" fillId="0" borderId="160">
      <alignment vertical="justify" wrapText="1"/>
    </xf>
    <xf numFmtId="37" fontId="91" fillId="0" borderId="161" applyAlignment="0"/>
    <xf numFmtId="0" fontId="55" fillId="26" borderId="157" applyNumberFormat="0" applyAlignment="0" applyProtection="0">
      <alignment vertical="center"/>
    </xf>
    <xf numFmtId="0" fontId="75" fillId="13" borderId="157" applyNumberFormat="0" applyAlignment="0" applyProtection="0">
      <alignment vertical="center"/>
    </xf>
    <xf numFmtId="0" fontId="47" fillId="31" borderId="158" applyNumberFormat="0" applyFont="0" applyAlignment="0" applyProtection="0">
      <alignment vertical="center"/>
    </xf>
    <xf numFmtId="0" fontId="86" fillId="26" borderId="159" applyNumberFormat="0" applyAlignment="0" applyProtection="0">
      <alignment vertical="center"/>
    </xf>
    <xf numFmtId="0" fontId="91" fillId="0" borderId="160">
      <alignment vertical="justify" wrapText="1"/>
    </xf>
    <xf numFmtId="0" fontId="55" fillId="26" borderId="151" applyNumberFormat="0" applyAlignment="0" applyProtection="0">
      <alignment vertical="center"/>
    </xf>
    <xf numFmtId="0" fontId="68" fillId="0" borderId="150">
      <alignment horizontal="left" vertical="center"/>
    </xf>
    <xf numFmtId="0" fontId="75" fillId="13" borderId="151" applyNumberFormat="0" applyAlignment="0" applyProtection="0">
      <alignment vertical="center"/>
    </xf>
    <xf numFmtId="0" fontId="47" fillId="31" borderId="152" applyNumberFormat="0" applyFont="0" applyAlignment="0" applyProtection="0">
      <alignment vertical="center"/>
    </xf>
    <xf numFmtId="0" fontId="86" fillId="26" borderId="153" applyNumberFormat="0" applyAlignment="0" applyProtection="0">
      <alignment vertical="center"/>
    </xf>
    <xf numFmtId="0" fontId="91" fillId="0" borderId="154">
      <alignment vertical="justify" wrapText="1"/>
    </xf>
    <xf numFmtId="37" fontId="91" fillId="0" borderId="161" applyAlignment="0"/>
    <xf numFmtId="0" fontId="55" fillId="26" borderId="151" applyNumberFormat="0" applyAlignment="0" applyProtection="0">
      <alignment vertical="center"/>
    </xf>
    <xf numFmtId="0" fontId="75" fillId="13" borderId="151" applyNumberFormat="0" applyAlignment="0" applyProtection="0">
      <alignment vertical="center"/>
    </xf>
    <xf numFmtId="0" fontId="47" fillId="31" borderId="152" applyNumberFormat="0" applyFont="0" applyAlignment="0" applyProtection="0">
      <alignment vertical="center"/>
    </xf>
    <xf numFmtId="0" fontId="86" fillId="26" borderId="153" applyNumberFormat="0" applyAlignment="0" applyProtection="0">
      <alignment vertical="center"/>
    </xf>
    <xf numFmtId="0" fontId="91" fillId="0" borderId="154">
      <alignment vertical="justify" wrapText="1"/>
    </xf>
    <xf numFmtId="0" fontId="91" fillId="0" borderId="172">
      <alignment vertical="justify" wrapText="1"/>
    </xf>
    <xf numFmtId="0" fontId="40" fillId="0" borderId="126">
      <alignment horizontal="center"/>
    </xf>
    <xf numFmtId="0" fontId="91" fillId="0" borderId="172">
      <alignment vertical="justify" wrapText="1"/>
    </xf>
    <xf numFmtId="228" fontId="29" fillId="0" borderId="126">
      <alignment horizontal="right" vertical="center" shrinkToFit="1"/>
    </xf>
    <xf numFmtId="0" fontId="90" fillId="0" borderId="126" applyNumberFormat="0" applyAlignment="0"/>
    <xf numFmtId="0" fontId="86" fillId="26" borderId="171" applyNumberForma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55" fillId="26" borderId="169" applyNumberFormat="0" applyAlignment="0" applyProtection="0">
      <alignment vertical="center"/>
    </xf>
    <xf numFmtId="0" fontId="55" fillId="26" borderId="163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75" fillId="13" borderId="169" applyNumberForma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68" fillId="0" borderId="168">
      <alignment horizontal="left" vertical="center"/>
    </xf>
    <xf numFmtId="0" fontId="68" fillId="0" borderId="162">
      <alignment horizontal="left" vertical="center"/>
    </xf>
    <xf numFmtId="0" fontId="75" fillId="13" borderId="169" applyNumberFormat="0" applyAlignment="0" applyProtection="0">
      <alignment vertical="center"/>
    </xf>
    <xf numFmtId="0" fontId="75" fillId="13" borderId="163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55" fillId="26" borderId="169" applyNumberFormat="0" applyAlignment="0" applyProtection="0">
      <alignment vertical="center"/>
    </xf>
    <xf numFmtId="0" fontId="55" fillId="26" borderId="169" applyNumberFormat="0" applyAlignment="0" applyProtection="0">
      <alignment vertical="center"/>
    </xf>
    <xf numFmtId="0" fontId="47" fillId="31" borderId="164" applyNumberFormat="0" applyFon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86" fillId="26" borderId="165" applyNumberForma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0" fillId="0" borderId="126" applyNumberFormat="0" applyAlignment="0"/>
    <xf numFmtId="228" fontId="29" fillId="0" borderId="126">
      <alignment horizontal="right" vertical="center" shrinkToFit="1"/>
    </xf>
    <xf numFmtId="0" fontId="91" fillId="0" borderId="166">
      <alignment vertical="justify" wrapText="1"/>
    </xf>
    <xf numFmtId="0" fontId="40" fillId="0" borderId="126">
      <alignment horizontal="center"/>
    </xf>
    <xf numFmtId="0" fontId="91" fillId="0" borderId="172">
      <alignment vertical="justify" wrapText="1"/>
    </xf>
    <xf numFmtId="37" fontId="91" fillId="0" borderId="167" applyAlignment="0"/>
    <xf numFmtId="0" fontId="55" fillId="26" borderId="163" applyNumberFormat="0" applyAlignment="0" applyProtection="0">
      <alignment vertical="center"/>
    </xf>
    <xf numFmtId="0" fontId="75" fillId="13" borderId="163" applyNumberFormat="0" applyAlignment="0" applyProtection="0">
      <alignment vertical="center"/>
    </xf>
    <xf numFmtId="0" fontId="47" fillId="31" borderId="164" applyNumberFormat="0" applyFont="0" applyAlignment="0" applyProtection="0">
      <alignment vertical="center"/>
    </xf>
    <xf numFmtId="0" fontId="86" fillId="26" borderId="165" applyNumberFormat="0" applyAlignment="0" applyProtection="0">
      <alignment vertical="center"/>
    </xf>
    <xf numFmtId="0" fontId="91" fillId="0" borderId="166">
      <alignment vertical="justify" wrapText="1"/>
    </xf>
    <xf numFmtId="37" fontId="91" fillId="0" borderId="173" applyAlignment="0"/>
    <xf numFmtId="0" fontId="55" fillId="26" borderId="169" applyNumberForma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1" fillId="0" borderId="172">
      <alignment vertical="justify" wrapText="1"/>
    </xf>
    <xf numFmtId="37" fontId="91" fillId="0" borderId="173" applyAlignment="0"/>
    <xf numFmtId="0" fontId="55" fillId="26" borderId="169" applyNumberForma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1" fillId="0" borderId="172">
      <alignment vertical="justify" wrapText="1"/>
    </xf>
    <xf numFmtId="37" fontId="91" fillId="0" borderId="173" applyAlignment="0"/>
    <xf numFmtId="0" fontId="55" fillId="26" borderId="169" applyNumberForma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1" fillId="0" borderId="172">
      <alignment vertical="justify" wrapText="1"/>
    </xf>
    <xf numFmtId="0" fontId="91" fillId="0" borderId="190">
      <alignment vertical="justify" wrapText="1"/>
    </xf>
    <xf numFmtId="37" fontId="91" fillId="0" borderId="185" applyAlignment="0"/>
    <xf numFmtId="0" fontId="55" fillId="26" borderId="181" applyNumberFormat="0" applyAlignment="0" applyProtection="0">
      <alignment vertical="center"/>
    </xf>
    <xf numFmtId="0" fontId="75" fillId="13" borderId="181" applyNumberFormat="0" applyAlignment="0" applyProtection="0">
      <alignment vertical="center"/>
    </xf>
    <xf numFmtId="0" fontId="47" fillId="31" borderId="182" applyNumberFormat="0" applyFont="0" applyAlignment="0" applyProtection="0">
      <alignment vertical="center"/>
    </xf>
    <xf numFmtId="0" fontId="86" fillId="26" borderId="183" applyNumberFormat="0" applyAlignment="0" applyProtection="0">
      <alignment vertical="center"/>
    </xf>
    <xf numFmtId="0" fontId="91" fillId="0" borderId="184">
      <alignment vertical="justify" wrapText="1"/>
    </xf>
    <xf numFmtId="37" fontId="91" fillId="0" borderId="191" applyAlignment="0"/>
    <xf numFmtId="0" fontId="55" fillId="26" borderId="187" applyNumberFormat="0" applyAlignment="0" applyProtection="0">
      <alignment vertical="center"/>
    </xf>
    <xf numFmtId="0" fontId="75" fillId="13" borderId="187" applyNumberFormat="0" applyAlignment="0" applyProtection="0">
      <alignment vertical="center"/>
    </xf>
    <xf numFmtId="0" fontId="47" fillId="31" borderId="188" applyNumberFormat="0" applyFont="0" applyAlignment="0" applyProtection="0">
      <alignment vertical="center"/>
    </xf>
    <xf numFmtId="0" fontId="86" fillId="26" borderId="189" applyNumberFormat="0" applyAlignment="0" applyProtection="0">
      <alignment vertical="center"/>
    </xf>
    <xf numFmtId="0" fontId="91" fillId="0" borderId="190">
      <alignment vertical="justify" wrapText="1"/>
    </xf>
    <xf numFmtId="37" fontId="91" fillId="0" borderId="191" applyAlignment="0"/>
    <xf numFmtId="0" fontId="55" fillId="26" borderId="187" applyNumberFormat="0" applyAlignment="0" applyProtection="0">
      <alignment vertical="center"/>
    </xf>
    <xf numFmtId="0" fontId="75" fillId="13" borderId="187" applyNumberFormat="0" applyAlignment="0" applyProtection="0">
      <alignment vertical="center"/>
    </xf>
    <xf numFmtId="0" fontId="47" fillId="31" borderId="188" applyNumberFormat="0" applyFont="0" applyAlignment="0" applyProtection="0">
      <alignment vertical="center"/>
    </xf>
    <xf numFmtId="0" fontId="86" fillId="26" borderId="189" applyNumberFormat="0" applyAlignment="0" applyProtection="0">
      <alignment vertical="center"/>
    </xf>
    <xf numFmtId="0" fontId="91" fillId="0" borderId="190">
      <alignment vertical="justify" wrapText="1"/>
    </xf>
    <xf numFmtId="37" fontId="91" fillId="0" borderId="191" applyAlignment="0"/>
    <xf numFmtId="0" fontId="55" fillId="26" borderId="187" applyNumberFormat="0" applyAlignment="0" applyProtection="0">
      <alignment vertical="center"/>
    </xf>
    <xf numFmtId="0" fontId="75" fillId="13" borderId="187" applyNumberFormat="0" applyAlignment="0" applyProtection="0">
      <alignment vertical="center"/>
    </xf>
    <xf numFmtId="0" fontId="47" fillId="31" borderId="188" applyNumberFormat="0" applyFont="0" applyAlignment="0" applyProtection="0">
      <alignment vertical="center"/>
    </xf>
    <xf numFmtId="0" fontId="86" fillId="26" borderId="189" applyNumberFormat="0" applyAlignment="0" applyProtection="0">
      <alignment vertical="center"/>
    </xf>
    <xf numFmtId="0" fontId="91" fillId="0" borderId="190">
      <alignment vertical="justify" wrapText="1"/>
    </xf>
    <xf numFmtId="0" fontId="55" fillId="26" borderId="169" applyNumberFormat="0" applyAlignment="0" applyProtection="0">
      <alignment vertical="center"/>
    </xf>
    <xf numFmtId="0" fontId="68" fillId="0" borderId="192">
      <alignment horizontal="left" vertical="center"/>
    </xf>
    <xf numFmtId="0" fontId="75" fillId="13" borderId="169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1" fillId="0" borderId="172">
      <alignment vertical="justify" wrapText="1"/>
    </xf>
    <xf numFmtId="37" fontId="91" fillId="0" borderId="173" applyAlignment="0"/>
    <xf numFmtId="0" fontId="55" fillId="26" borderId="169" applyNumberForma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1" fillId="0" borderId="172">
      <alignment vertical="justify" wrapText="1"/>
    </xf>
    <xf numFmtId="0" fontId="91" fillId="0" borderId="196">
      <alignment vertical="justify" wrapText="1"/>
    </xf>
    <xf numFmtId="0" fontId="40" fillId="0" borderId="126">
      <alignment horizontal="center"/>
    </xf>
    <xf numFmtId="0" fontId="91" fillId="0" borderId="196">
      <alignment vertical="justify" wrapText="1"/>
    </xf>
    <xf numFmtId="228" fontId="29" fillId="0" borderId="126">
      <alignment horizontal="right" vertical="center" shrinkToFit="1"/>
    </xf>
    <xf numFmtId="0" fontId="90" fillId="0" borderId="126" applyNumberFormat="0" applyAlignment="0"/>
    <xf numFmtId="0" fontId="86" fillId="26" borderId="195" applyNumberFormat="0" applyAlignment="0" applyProtection="0">
      <alignment vertical="center"/>
    </xf>
    <xf numFmtId="0" fontId="86" fillId="26" borderId="195" applyNumberFormat="0" applyAlignment="0" applyProtection="0">
      <alignment vertical="center"/>
    </xf>
    <xf numFmtId="0" fontId="47" fillId="31" borderId="194" applyNumberFormat="0" applyFont="0" applyAlignment="0" applyProtection="0">
      <alignment vertical="center"/>
    </xf>
    <xf numFmtId="0" fontId="47" fillId="31" borderId="194" applyNumberFormat="0" applyFont="0" applyAlignment="0" applyProtection="0">
      <alignment vertical="center"/>
    </xf>
    <xf numFmtId="0" fontId="55" fillId="26" borderId="193" applyNumberFormat="0" applyAlignment="0" applyProtection="0">
      <alignment vertical="center"/>
    </xf>
    <xf numFmtId="0" fontId="55" fillId="26" borderId="169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75" fillId="13" borderId="193" applyNumberFormat="0" applyAlignment="0" applyProtection="0">
      <alignment vertical="center"/>
    </xf>
    <xf numFmtId="0" fontId="75" fillId="13" borderId="193" applyNumberFormat="0" applyAlignment="0" applyProtection="0">
      <alignment vertical="center"/>
    </xf>
    <xf numFmtId="0" fontId="68" fillId="0" borderId="192">
      <alignment horizontal="left" vertical="center"/>
    </xf>
    <xf numFmtId="0" fontId="68" fillId="0" borderId="192">
      <alignment horizontal="left" vertical="center"/>
    </xf>
    <xf numFmtId="0" fontId="75" fillId="13" borderId="193" applyNumberForma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55" fillId="26" borderId="193" applyNumberFormat="0" applyAlignment="0" applyProtection="0">
      <alignment vertical="center"/>
    </xf>
    <xf numFmtId="0" fontId="55" fillId="26" borderId="193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47" fillId="31" borderId="194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86" fillId="26" borderId="195" applyNumberFormat="0" applyAlignment="0" applyProtection="0">
      <alignment vertical="center"/>
    </xf>
    <xf numFmtId="0" fontId="90" fillId="0" borderId="126" applyNumberFormat="0" applyAlignment="0"/>
    <xf numFmtId="228" fontId="29" fillId="0" borderId="126">
      <alignment horizontal="right" vertical="center" shrinkToFit="1"/>
    </xf>
    <xf numFmtId="0" fontId="91" fillId="0" borderId="172">
      <alignment vertical="justify" wrapText="1"/>
    </xf>
    <xf numFmtId="0" fontId="40" fillId="0" borderId="126">
      <alignment horizontal="center"/>
    </xf>
    <xf numFmtId="0" fontId="91" fillId="0" borderId="196">
      <alignment vertical="justify" wrapText="1"/>
    </xf>
    <xf numFmtId="37" fontId="91" fillId="0" borderId="173" applyAlignment="0"/>
    <xf numFmtId="0" fontId="55" fillId="26" borderId="169" applyNumberForma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1" fillId="0" borderId="172">
      <alignment vertical="justify" wrapText="1"/>
    </xf>
    <xf numFmtId="37" fontId="91" fillId="0" borderId="197" applyAlignment="0"/>
    <xf numFmtId="0" fontId="55" fillId="26" borderId="193" applyNumberFormat="0" applyAlignment="0" applyProtection="0">
      <alignment vertical="center"/>
    </xf>
    <xf numFmtId="0" fontId="75" fillId="13" borderId="193" applyNumberFormat="0" applyAlignment="0" applyProtection="0">
      <alignment vertical="center"/>
    </xf>
    <xf numFmtId="0" fontId="47" fillId="31" borderId="194" applyNumberFormat="0" applyFont="0" applyAlignment="0" applyProtection="0">
      <alignment vertical="center"/>
    </xf>
    <xf numFmtId="0" fontId="86" fillId="26" borderId="195" applyNumberFormat="0" applyAlignment="0" applyProtection="0">
      <alignment vertical="center"/>
    </xf>
    <xf numFmtId="0" fontId="91" fillId="0" borderId="196">
      <alignment vertical="justify" wrapText="1"/>
    </xf>
    <xf numFmtId="37" fontId="91" fillId="0" borderId="197" applyAlignment="0"/>
    <xf numFmtId="0" fontId="55" fillId="26" borderId="193" applyNumberFormat="0" applyAlignment="0" applyProtection="0">
      <alignment vertical="center"/>
    </xf>
    <xf numFmtId="0" fontId="75" fillId="13" borderId="193" applyNumberFormat="0" applyAlignment="0" applyProtection="0">
      <alignment vertical="center"/>
    </xf>
    <xf numFmtId="0" fontId="47" fillId="31" borderId="194" applyNumberFormat="0" applyFont="0" applyAlignment="0" applyProtection="0">
      <alignment vertical="center"/>
    </xf>
    <xf numFmtId="0" fontId="86" fillId="26" borderId="195" applyNumberFormat="0" applyAlignment="0" applyProtection="0">
      <alignment vertical="center"/>
    </xf>
    <xf numFmtId="0" fontId="91" fillId="0" borderId="196">
      <alignment vertical="justify" wrapText="1"/>
    </xf>
    <xf numFmtId="37" fontId="91" fillId="0" borderId="197" applyAlignment="0"/>
    <xf numFmtId="0" fontId="55" fillId="26" borderId="193" applyNumberFormat="0" applyAlignment="0" applyProtection="0">
      <alignment vertical="center"/>
    </xf>
    <xf numFmtId="0" fontId="75" fillId="13" borderId="193" applyNumberFormat="0" applyAlignment="0" applyProtection="0">
      <alignment vertical="center"/>
    </xf>
    <xf numFmtId="0" fontId="47" fillId="31" borderId="194" applyNumberFormat="0" applyFont="0" applyAlignment="0" applyProtection="0">
      <alignment vertical="center"/>
    </xf>
    <xf numFmtId="0" fontId="86" fillId="26" borderId="195" applyNumberFormat="0" applyAlignment="0" applyProtection="0">
      <alignment vertical="center"/>
    </xf>
    <xf numFmtId="0" fontId="91" fillId="0" borderId="196">
      <alignment vertical="justify" wrapText="1"/>
    </xf>
    <xf numFmtId="0" fontId="55" fillId="26" borderId="169" applyNumberFormat="0" applyAlignment="0" applyProtection="0">
      <alignment vertical="center"/>
    </xf>
    <xf numFmtId="0" fontId="68" fillId="0" borderId="198">
      <alignment horizontal="left" vertical="center"/>
    </xf>
    <xf numFmtId="0" fontId="75" fillId="13" borderId="169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1" fillId="0" borderId="172">
      <alignment vertical="justify" wrapText="1"/>
    </xf>
    <xf numFmtId="37" fontId="91" fillId="0" borderId="173" applyAlignment="0"/>
    <xf numFmtId="0" fontId="55" fillId="26" borderId="169" applyNumberFormat="0" applyAlignment="0" applyProtection="0">
      <alignment vertical="center"/>
    </xf>
    <xf numFmtId="0" fontId="75" fillId="13" borderId="169" applyNumberFormat="0" applyAlignment="0" applyProtection="0">
      <alignment vertical="center"/>
    </xf>
    <xf numFmtId="0" fontId="47" fillId="31" borderId="170" applyNumberFormat="0" applyFont="0" applyAlignment="0" applyProtection="0">
      <alignment vertical="center"/>
    </xf>
    <xf numFmtId="0" fontId="86" fillId="26" borderId="171" applyNumberFormat="0" applyAlignment="0" applyProtection="0">
      <alignment vertical="center"/>
    </xf>
    <xf numFmtId="0" fontId="91" fillId="0" borderId="172">
      <alignment vertical="justify" wrapText="1"/>
    </xf>
    <xf numFmtId="0" fontId="91" fillId="0" borderId="208">
      <alignment vertical="justify" wrapText="1"/>
    </xf>
    <xf numFmtId="0" fontId="91" fillId="0" borderId="208">
      <alignment vertical="justify" wrapText="1"/>
    </xf>
    <xf numFmtId="0" fontId="86" fillId="26" borderId="207" applyNumberFormat="0" applyAlignment="0" applyProtection="0">
      <alignment vertical="center"/>
    </xf>
    <xf numFmtId="0" fontId="86" fillId="26" borderId="207" applyNumberFormat="0" applyAlignment="0" applyProtection="0">
      <alignment vertical="center"/>
    </xf>
    <xf numFmtId="0" fontId="47" fillId="31" borderId="206" applyNumberFormat="0" applyFont="0" applyAlignment="0" applyProtection="0">
      <alignment vertical="center"/>
    </xf>
    <xf numFmtId="0" fontId="47" fillId="31" borderId="206" applyNumberFormat="0" applyFont="0" applyAlignment="0" applyProtection="0">
      <alignment vertical="center"/>
    </xf>
    <xf numFmtId="0" fontId="55" fillId="26" borderId="205" applyNumberFormat="0" applyAlignment="0" applyProtection="0">
      <alignment vertical="center"/>
    </xf>
    <xf numFmtId="0" fontId="55" fillId="26" borderId="199" applyNumberFormat="0" applyAlignment="0" applyProtection="0">
      <alignment vertical="center"/>
    </xf>
    <xf numFmtId="0" fontId="75" fillId="13" borderId="205" applyNumberFormat="0" applyAlignment="0" applyProtection="0">
      <alignment vertical="center"/>
    </xf>
    <xf numFmtId="0" fontId="75" fillId="13" borderId="205" applyNumberFormat="0" applyAlignment="0" applyProtection="0">
      <alignment vertical="center"/>
    </xf>
    <xf numFmtId="0" fontId="68" fillId="0" borderId="204">
      <alignment horizontal="left" vertical="center"/>
    </xf>
    <xf numFmtId="0" fontId="68" fillId="0" borderId="198">
      <alignment horizontal="left" vertical="center"/>
    </xf>
    <xf numFmtId="0" fontId="75" fillId="13" borderId="205" applyNumberFormat="0" applyAlignment="0" applyProtection="0">
      <alignment vertical="center"/>
    </xf>
    <xf numFmtId="0" fontId="75" fillId="13" borderId="199" applyNumberFormat="0" applyAlignment="0" applyProtection="0">
      <alignment vertical="center"/>
    </xf>
    <xf numFmtId="0" fontId="55" fillId="26" borderId="205" applyNumberFormat="0" applyAlignment="0" applyProtection="0">
      <alignment vertical="center"/>
    </xf>
    <xf numFmtId="0" fontId="55" fillId="26" borderId="205" applyNumberFormat="0" applyAlignment="0" applyProtection="0">
      <alignment vertical="center"/>
    </xf>
    <xf numFmtId="0" fontId="47" fillId="31" borderId="200" applyNumberFormat="0" applyFont="0" applyAlignment="0" applyProtection="0">
      <alignment vertical="center"/>
    </xf>
    <xf numFmtId="0" fontId="47" fillId="31" borderId="206" applyNumberFormat="0" applyFont="0" applyAlignment="0" applyProtection="0">
      <alignment vertical="center"/>
    </xf>
    <xf numFmtId="0" fontId="86" fillId="26" borderId="201" applyNumberFormat="0" applyAlignment="0" applyProtection="0">
      <alignment vertical="center"/>
    </xf>
    <xf numFmtId="0" fontId="86" fillId="26" borderId="207" applyNumberFormat="0" applyAlignment="0" applyProtection="0">
      <alignment vertical="center"/>
    </xf>
    <xf numFmtId="0" fontId="91" fillId="0" borderId="202">
      <alignment vertical="justify" wrapText="1"/>
    </xf>
    <xf numFmtId="0" fontId="91" fillId="0" borderId="208">
      <alignment vertical="justify" wrapText="1"/>
    </xf>
    <xf numFmtId="37" fontId="91" fillId="0" borderId="203" applyAlignment="0"/>
    <xf numFmtId="0" fontId="55" fillId="26" borderId="199" applyNumberFormat="0" applyAlignment="0" applyProtection="0">
      <alignment vertical="center"/>
    </xf>
    <xf numFmtId="0" fontId="75" fillId="13" borderId="199" applyNumberFormat="0" applyAlignment="0" applyProtection="0">
      <alignment vertical="center"/>
    </xf>
    <xf numFmtId="0" fontId="47" fillId="31" borderId="200" applyNumberFormat="0" applyFont="0" applyAlignment="0" applyProtection="0">
      <alignment vertical="center"/>
    </xf>
    <xf numFmtId="0" fontId="86" fillId="26" borderId="201" applyNumberFormat="0" applyAlignment="0" applyProtection="0">
      <alignment vertical="center"/>
    </xf>
    <xf numFmtId="0" fontId="91" fillId="0" borderId="202">
      <alignment vertical="justify" wrapText="1"/>
    </xf>
    <xf numFmtId="37" fontId="91" fillId="0" borderId="209" applyAlignment="0"/>
    <xf numFmtId="0" fontId="55" fillId="26" borderId="205" applyNumberFormat="0" applyAlignment="0" applyProtection="0">
      <alignment vertical="center"/>
    </xf>
    <xf numFmtId="0" fontId="75" fillId="13" borderId="205" applyNumberFormat="0" applyAlignment="0" applyProtection="0">
      <alignment vertical="center"/>
    </xf>
    <xf numFmtId="0" fontId="47" fillId="31" borderId="206" applyNumberFormat="0" applyFont="0" applyAlignment="0" applyProtection="0">
      <alignment vertical="center"/>
    </xf>
    <xf numFmtId="0" fontId="86" fillId="26" borderId="207" applyNumberFormat="0" applyAlignment="0" applyProtection="0">
      <alignment vertical="center"/>
    </xf>
    <xf numFmtId="0" fontId="91" fillId="0" borderId="208">
      <alignment vertical="justify" wrapText="1"/>
    </xf>
    <xf numFmtId="37" fontId="91" fillId="0" borderId="209" applyAlignment="0"/>
    <xf numFmtId="0" fontId="55" fillId="26" borderId="205" applyNumberFormat="0" applyAlignment="0" applyProtection="0">
      <alignment vertical="center"/>
    </xf>
    <xf numFmtId="0" fontId="75" fillId="13" borderId="205" applyNumberFormat="0" applyAlignment="0" applyProtection="0">
      <alignment vertical="center"/>
    </xf>
    <xf numFmtId="0" fontId="47" fillId="31" borderId="206" applyNumberFormat="0" applyFont="0" applyAlignment="0" applyProtection="0">
      <alignment vertical="center"/>
    </xf>
    <xf numFmtId="0" fontId="86" fillId="26" borderId="207" applyNumberFormat="0" applyAlignment="0" applyProtection="0">
      <alignment vertical="center"/>
    </xf>
    <xf numFmtId="0" fontId="91" fillId="0" borderId="208">
      <alignment vertical="justify" wrapText="1"/>
    </xf>
    <xf numFmtId="37" fontId="91" fillId="0" borderId="209" applyAlignment="0"/>
    <xf numFmtId="0" fontId="55" fillId="26" borderId="205" applyNumberFormat="0" applyAlignment="0" applyProtection="0">
      <alignment vertical="center"/>
    </xf>
    <xf numFmtId="0" fontId="75" fillId="13" borderId="205" applyNumberFormat="0" applyAlignment="0" applyProtection="0">
      <alignment vertical="center"/>
    </xf>
    <xf numFmtId="0" fontId="47" fillId="31" borderId="206" applyNumberFormat="0" applyFont="0" applyAlignment="0" applyProtection="0">
      <alignment vertical="center"/>
    </xf>
    <xf numFmtId="0" fontId="86" fillId="26" borderId="207" applyNumberFormat="0" applyAlignment="0" applyProtection="0">
      <alignment vertical="center"/>
    </xf>
    <xf numFmtId="0" fontId="91" fillId="0" borderId="208">
      <alignment vertical="justify" wrapText="1"/>
    </xf>
    <xf numFmtId="0" fontId="55" fillId="26" borderId="211" applyNumberFormat="0" applyAlignment="0" applyProtection="0">
      <alignment vertical="center"/>
    </xf>
    <xf numFmtId="0" fontId="68" fillId="0" borderId="210">
      <alignment horizontal="left" vertical="center"/>
    </xf>
    <xf numFmtId="0" fontId="75" fillId="13" borderId="211" applyNumberFormat="0" applyAlignment="0" applyProtection="0">
      <alignment vertical="center"/>
    </xf>
    <xf numFmtId="0" fontId="47" fillId="31" borderId="212" applyNumberFormat="0" applyFont="0" applyAlignment="0" applyProtection="0">
      <alignment vertical="center"/>
    </xf>
    <xf numFmtId="0" fontId="86" fillId="26" borderId="213" applyNumberFormat="0" applyAlignment="0" applyProtection="0">
      <alignment vertical="center"/>
    </xf>
    <xf numFmtId="0" fontId="91" fillId="0" borderId="214">
      <alignment vertical="justify" wrapText="1"/>
    </xf>
    <xf numFmtId="37" fontId="91" fillId="0" borderId="215" applyAlignment="0"/>
    <xf numFmtId="0" fontId="55" fillId="26" borderId="211" applyNumberFormat="0" applyAlignment="0" applyProtection="0">
      <alignment vertical="center"/>
    </xf>
    <xf numFmtId="0" fontId="75" fillId="13" borderId="211" applyNumberFormat="0" applyAlignment="0" applyProtection="0">
      <alignment vertical="center"/>
    </xf>
    <xf numFmtId="0" fontId="47" fillId="31" borderId="212" applyNumberFormat="0" applyFont="0" applyAlignment="0" applyProtection="0">
      <alignment vertical="center"/>
    </xf>
    <xf numFmtId="0" fontId="86" fillId="26" borderId="213" applyNumberFormat="0" applyAlignment="0" applyProtection="0">
      <alignment vertical="center"/>
    </xf>
    <xf numFmtId="0" fontId="91" fillId="0" borderId="214">
      <alignment vertical="justify" wrapText="1"/>
    </xf>
    <xf numFmtId="0" fontId="91" fillId="0" borderId="226">
      <alignment vertical="justify" wrapText="1"/>
    </xf>
    <xf numFmtId="0" fontId="40" fillId="0" borderId="126">
      <alignment horizontal="center"/>
    </xf>
    <xf numFmtId="0" fontId="91" fillId="0" borderId="226">
      <alignment vertical="justify" wrapText="1"/>
    </xf>
    <xf numFmtId="228" fontId="29" fillId="0" borderId="126">
      <alignment horizontal="right" vertical="center" shrinkToFit="1"/>
    </xf>
    <xf numFmtId="0" fontId="90" fillId="0" borderId="126" applyNumberFormat="0" applyAlignment="0"/>
    <xf numFmtId="0" fontId="86" fillId="26" borderId="225" applyNumberFormat="0" applyAlignment="0" applyProtection="0">
      <alignment vertical="center"/>
    </xf>
    <xf numFmtId="0" fontId="86" fillId="26" borderId="225" applyNumberFormat="0" applyAlignment="0" applyProtection="0">
      <alignment vertical="center"/>
    </xf>
    <xf numFmtId="0" fontId="47" fillId="31" borderId="224" applyNumberFormat="0" applyFont="0" applyAlignment="0" applyProtection="0">
      <alignment vertical="center"/>
    </xf>
    <xf numFmtId="0" fontId="47" fillId="31" borderId="224" applyNumberFormat="0" applyFont="0" applyAlignment="0" applyProtection="0">
      <alignment vertical="center"/>
    </xf>
    <xf numFmtId="0" fontId="55" fillId="26" borderId="223" applyNumberFormat="0" applyAlignment="0" applyProtection="0">
      <alignment vertical="center"/>
    </xf>
    <xf numFmtId="0" fontId="55" fillId="26" borderId="217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75" fillId="13" borderId="223" applyNumberFormat="0" applyAlignment="0" applyProtection="0">
      <alignment vertical="center"/>
    </xf>
    <xf numFmtId="0" fontId="75" fillId="13" borderId="223" applyNumberFormat="0" applyAlignment="0" applyProtection="0">
      <alignment vertical="center"/>
    </xf>
    <xf numFmtId="0" fontId="68" fillId="0" borderId="222">
      <alignment horizontal="left" vertical="center"/>
    </xf>
    <xf numFmtId="0" fontId="68" fillId="0" borderId="216">
      <alignment horizontal="left" vertical="center"/>
    </xf>
    <xf numFmtId="0" fontId="75" fillId="13" borderId="223" applyNumberFormat="0" applyAlignment="0" applyProtection="0">
      <alignment vertical="center"/>
    </xf>
    <xf numFmtId="0" fontId="75" fillId="13" borderId="217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55" fillId="26" borderId="223" applyNumberFormat="0" applyAlignment="0" applyProtection="0">
      <alignment vertical="center"/>
    </xf>
    <xf numFmtId="0" fontId="55" fillId="26" borderId="223" applyNumberFormat="0" applyAlignment="0" applyProtection="0">
      <alignment vertical="center"/>
    </xf>
    <xf numFmtId="0" fontId="47" fillId="31" borderId="218" applyNumberFormat="0" applyFont="0" applyAlignment="0" applyProtection="0">
      <alignment vertical="center"/>
    </xf>
    <xf numFmtId="0" fontId="47" fillId="31" borderId="224" applyNumberFormat="0" applyFont="0" applyAlignment="0" applyProtection="0">
      <alignment vertical="center"/>
    </xf>
    <xf numFmtId="0" fontId="86" fillId="26" borderId="219" applyNumberFormat="0" applyAlignment="0" applyProtection="0">
      <alignment vertical="center"/>
    </xf>
    <xf numFmtId="0" fontId="86" fillId="26" borderId="225" applyNumberFormat="0" applyAlignment="0" applyProtection="0">
      <alignment vertical="center"/>
    </xf>
    <xf numFmtId="0" fontId="90" fillId="0" borderId="126" applyNumberFormat="0" applyAlignment="0"/>
    <xf numFmtId="228" fontId="29" fillId="0" borderId="126">
      <alignment horizontal="right" vertical="center" shrinkToFit="1"/>
    </xf>
    <xf numFmtId="0" fontId="91" fillId="0" borderId="220">
      <alignment vertical="justify" wrapText="1"/>
    </xf>
    <xf numFmtId="0" fontId="40" fillId="0" borderId="126">
      <alignment horizontal="center"/>
    </xf>
    <xf numFmtId="0" fontId="91" fillId="0" borderId="226">
      <alignment vertical="justify" wrapText="1"/>
    </xf>
    <xf numFmtId="37" fontId="91" fillId="0" borderId="221" applyAlignment="0"/>
    <xf numFmtId="0" fontId="55" fillId="26" borderId="217" applyNumberFormat="0" applyAlignment="0" applyProtection="0">
      <alignment vertical="center"/>
    </xf>
    <xf numFmtId="0" fontId="75" fillId="13" borderId="217" applyNumberFormat="0" applyAlignment="0" applyProtection="0">
      <alignment vertical="center"/>
    </xf>
    <xf numFmtId="0" fontId="47" fillId="31" borderId="218" applyNumberFormat="0" applyFont="0" applyAlignment="0" applyProtection="0">
      <alignment vertical="center"/>
    </xf>
    <xf numFmtId="0" fontId="86" fillId="26" borderId="219" applyNumberFormat="0" applyAlignment="0" applyProtection="0">
      <alignment vertical="center"/>
    </xf>
    <xf numFmtId="0" fontId="91" fillId="0" borderId="220">
      <alignment vertical="justify" wrapText="1"/>
    </xf>
    <xf numFmtId="37" fontId="91" fillId="0" borderId="227" applyAlignment="0"/>
    <xf numFmtId="0" fontId="55" fillId="26" borderId="223" applyNumberFormat="0" applyAlignment="0" applyProtection="0">
      <alignment vertical="center"/>
    </xf>
    <xf numFmtId="0" fontId="75" fillId="13" borderId="223" applyNumberFormat="0" applyAlignment="0" applyProtection="0">
      <alignment vertical="center"/>
    </xf>
    <xf numFmtId="0" fontId="47" fillId="31" borderId="224" applyNumberFormat="0" applyFont="0" applyAlignment="0" applyProtection="0">
      <alignment vertical="center"/>
    </xf>
    <xf numFmtId="0" fontId="86" fillId="26" borderId="225" applyNumberFormat="0" applyAlignment="0" applyProtection="0">
      <alignment vertical="center"/>
    </xf>
    <xf numFmtId="0" fontId="91" fillId="0" borderId="226">
      <alignment vertical="justify" wrapText="1"/>
    </xf>
    <xf numFmtId="37" fontId="91" fillId="0" borderId="227" applyAlignment="0"/>
    <xf numFmtId="0" fontId="55" fillId="26" borderId="223" applyNumberFormat="0" applyAlignment="0" applyProtection="0">
      <alignment vertical="center"/>
    </xf>
    <xf numFmtId="0" fontId="75" fillId="13" borderId="223" applyNumberFormat="0" applyAlignment="0" applyProtection="0">
      <alignment vertical="center"/>
    </xf>
    <xf numFmtId="0" fontId="47" fillId="31" borderId="224" applyNumberFormat="0" applyFont="0" applyAlignment="0" applyProtection="0">
      <alignment vertical="center"/>
    </xf>
    <xf numFmtId="0" fontId="86" fillId="26" borderId="225" applyNumberFormat="0" applyAlignment="0" applyProtection="0">
      <alignment vertical="center"/>
    </xf>
    <xf numFmtId="0" fontId="91" fillId="0" borderId="226">
      <alignment vertical="justify" wrapText="1"/>
    </xf>
    <xf numFmtId="37" fontId="91" fillId="0" borderId="227" applyAlignment="0"/>
    <xf numFmtId="0" fontId="55" fillId="26" borderId="223" applyNumberFormat="0" applyAlignment="0" applyProtection="0">
      <alignment vertical="center"/>
    </xf>
    <xf numFmtId="0" fontId="75" fillId="13" borderId="223" applyNumberFormat="0" applyAlignment="0" applyProtection="0">
      <alignment vertical="center"/>
    </xf>
    <xf numFmtId="0" fontId="47" fillId="31" borderId="224" applyNumberFormat="0" applyFont="0" applyAlignment="0" applyProtection="0">
      <alignment vertical="center"/>
    </xf>
    <xf numFmtId="0" fontId="86" fillId="26" borderId="225" applyNumberFormat="0" applyAlignment="0" applyProtection="0">
      <alignment vertical="center"/>
    </xf>
    <xf numFmtId="0" fontId="91" fillId="0" borderId="226">
      <alignment vertical="justify" wrapText="1"/>
    </xf>
    <xf numFmtId="0" fontId="55" fillId="26" borderId="217" applyNumberFormat="0" applyAlignment="0" applyProtection="0">
      <alignment vertical="center"/>
    </xf>
    <xf numFmtId="0" fontId="68" fillId="0" borderId="216">
      <alignment horizontal="left" vertical="center"/>
    </xf>
    <xf numFmtId="0" fontId="75" fillId="13" borderId="217" applyNumberFormat="0" applyAlignment="0" applyProtection="0">
      <alignment vertical="center"/>
    </xf>
    <xf numFmtId="0" fontId="47" fillId="31" borderId="218" applyNumberFormat="0" applyFont="0" applyAlignment="0" applyProtection="0">
      <alignment vertical="center"/>
    </xf>
    <xf numFmtId="0" fontId="86" fillId="26" borderId="219" applyNumberFormat="0" applyAlignment="0" applyProtection="0">
      <alignment vertical="center"/>
    </xf>
    <xf numFmtId="0" fontId="91" fillId="0" borderId="220">
      <alignment vertical="justify" wrapText="1"/>
    </xf>
    <xf numFmtId="37" fontId="91" fillId="0" borderId="227" applyAlignment="0"/>
    <xf numFmtId="0" fontId="55" fillId="26" borderId="217" applyNumberFormat="0" applyAlignment="0" applyProtection="0">
      <alignment vertical="center"/>
    </xf>
    <xf numFmtId="0" fontId="75" fillId="13" borderId="217" applyNumberFormat="0" applyAlignment="0" applyProtection="0">
      <alignment vertical="center"/>
    </xf>
    <xf numFmtId="0" fontId="47" fillId="31" borderId="218" applyNumberFormat="0" applyFont="0" applyAlignment="0" applyProtection="0">
      <alignment vertical="center"/>
    </xf>
    <xf numFmtId="0" fontId="86" fillId="26" borderId="219" applyNumberFormat="0" applyAlignment="0" applyProtection="0">
      <alignment vertical="center"/>
    </xf>
    <xf numFmtId="0" fontId="91" fillId="0" borderId="220">
      <alignment vertical="justify" wrapText="1"/>
    </xf>
    <xf numFmtId="0" fontId="91" fillId="0" borderId="238">
      <alignment vertical="justify" wrapText="1"/>
    </xf>
    <xf numFmtId="0" fontId="40" fillId="0" borderId="126">
      <alignment horizontal="center"/>
    </xf>
    <xf numFmtId="0" fontId="91" fillId="0" borderId="238">
      <alignment vertical="justify" wrapText="1"/>
    </xf>
    <xf numFmtId="228" fontId="29" fillId="0" borderId="126">
      <alignment horizontal="right" vertical="center" shrinkToFit="1"/>
    </xf>
    <xf numFmtId="0" fontId="90" fillId="0" borderId="126" applyNumberFormat="0" applyAlignment="0"/>
    <xf numFmtId="0" fontId="86" fillId="26" borderId="237" applyNumberFormat="0" applyAlignment="0" applyProtection="0">
      <alignment vertical="center"/>
    </xf>
    <xf numFmtId="0" fontId="86" fillId="26" borderId="237" applyNumberFormat="0" applyAlignment="0" applyProtection="0">
      <alignment vertical="center"/>
    </xf>
    <xf numFmtId="0" fontId="47" fillId="31" borderId="236" applyNumberFormat="0" applyFont="0" applyAlignment="0" applyProtection="0">
      <alignment vertical="center"/>
    </xf>
    <xf numFmtId="0" fontId="47" fillId="31" borderId="236" applyNumberFormat="0" applyFont="0" applyAlignment="0" applyProtection="0">
      <alignment vertical="center"/>
    </xf>
    <xf numFmtId="0" fontId="55" fillId="26" borderId="235" applyNumberFormat="0" applyAlignment="0" applyProtection="0">
      <alignment vertical="center"/>
    </xf>
    <xf numFmtId="0" fontId="55" fillId="26" borderId="229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75" fillId="13" borderId="235" applyNumberFormat="0" applyAlignment="0" applyProtection="0">
      <alignment vertical="center"/>
    </xf>
    <xf numFmtId="0" fontId="75" fillId="13" borderId="235" applyNumberFormat="0" applyAlignment="0" applyProtection="0">
      <alignment vertical="center"/>
    </xf>
    <xf numFmtId="0" fontId="68" fillId="0" borderId="234">
      <alignment horizontal="left" vertical="center"/>
    </xf>
    <xf numFmtId="0" fontId="68" fillId="0" borderId="228">
      <alignment horizontal="left" vertical="center"/>
    </xf>
    <xf numFmtId="0" fontId="75" fillId="13" borderId="235" applyNumberFormat="0" applyAlignment="0" applyProtection="0">
      <alignment vertical="center"/>
    </xf>
    <xf numFmtId="0" fontId="75" fillId="13" borderId="229" applyNumberFormat="0" applyAlignment="0" applyProtection="0">
      <alignment vertical="center"/>
    </xf>
    <xf numFmtId="10" fontId="66" fillId="28" borderId="126" applyNumberFormat="0" applyBorder="0" applyAlignment="0" applyProtection="0"/>
    <xf numFmtId="0" fontId="55" fillId="26" borderId="235" applyNumberFormat="0" applyAlignment="0" applyProtection="0">
      <alignment vertical="center"/>
    </xf>
    <xf numFmtId="0" fontId="55" fillId="26" borderId="235" applyNumberFormat="0" applyAlignment="0" applyProtection="0">
      <alignment vertical="center"/>
    </xf>
    <xf numFmtId="0" fontId="47" fillId="31" borderId="230" applyNumberFormat="0" applyFont="0" applyAlignment="0" applyProtection="0">
      <alignment vertical="center"/>
    </xf>
    <xf numFmtId="0" fontId="47" fillId="31" borderId="236" applyNumberFormat="0" applyFont="0" applyAlignment="0" applyProtection="0">
      <alignment vertical="center"/>
    </xf>
    <xf numFmtId="0" fontId="86" fillId="26" borderId="231" applyNumberFormat="0" applyAlignment="0" applyProtection="0">
      <alignment vertical="center"/>
    </xf>
    <xf numFmtId="0" fontId="86" fillId="26" borderId="237" applyNumberFormat="0" applyAlignment="0" applyProtection="0">
      <alignment vertical="center"/>
    </xf>
    <xf numFmtId="0" fontId="90" fillId="0" borderId="126" applyNumberFormat="0" applyAlignment="0"/>
    <xf numFmtId="228" fontId="29" fillId="0" borderId="126">
      <alignment horizontal="right" vertical="center" shrinkToFit="1"/>
    </xf>
    <xf numFmtId="0" fontId="91" fillId="0" borderId="232">
      <alignment vertical="justify" wrapText="1"/>
    </xf>
    <xf numFmtId="0" fontId="40" fillId="0" borderId="126">
      <alignment horizontal="center"/>
    </xf>
    <xf numFmtId="0" fontId="91" fillId="0" borderId="238">
      <alignment vertical="justify" wrapText="1"/>
    </xf>
    <xf numFmtId="37" fontId="91" fillId="0" borderId="233" applyAlignment="0"/>
    <xf numFmtId="0" fontId="55" fillId="26" borderId="229" applyNumberFormat="0" applyAlignment="0" applyProtection="0">
      <alignment vertical="center"/>
    </xf>
    <xf numFmtId="0" fontId="75" fillId="13" borderId="229" applyNumberFormat="0" applyAlignment="0" applyProtection="0">
      <alignment vertical="center"/>
    </xf>
    <xf numFmtId="0" fontId="47" fillId="31" borderId="230" applyNumberFormat="0" applyFont="0" applyAlignment="0" applyProtection="0">
      <alignment vertical="center"/>
    </xf>
    <xf numFmtId="0" fontId="86" fillId="26" borderId="231" applyNumberFormat="0" applyAlignment="0" applyProtection="0">
      <alignment vertical="center"/>
    </xf>
    <xf numFmtId="0" fontId="91" fillId="0" borderId="232">
      <alignment vertical="justify" wrapText="1"/>
    </xf>
    <xf numFmtId="37" fontId="91" fillId="0" borderId="239" applyAlignment="0"/>
    <xf numFmtId="0" fontId="55" fillId="26" borderId="235" applyNumberFormat="0" applyAlignment="0" applyProtection="0">
      <alignment vertical="center"/>
    </xf>
    <xf numFmtId="0" fontId="75" fillId="13" borderId="235" applyNumberFormat="0" applyAlignment="0" applyProtection="0">
      <alignment vertical="center"/>
    </xf>
    <xf numFmtId="0" fontId="47" fillId="31" borderId="236" applyNumberFormat="0" applyFont="0" applyAlignment="0" applyProtection="0">
      <alignment vertical="center"/>
    </xf>
    <xf numFmtId="0" fontId="86" fillId="26" borderId="237" applyNumberFormat="0" applyAlignment="0" applyProtection="0">
      <alignment vertical="center"/>
    </xf>
    <xf numFmtId="0" fontId="91" fillId="0" borderId="238">
      <alignment vertical="justify" wrapText="1"/>
    </xf>
    <xf numFmtId="37" fontId="91" fillId="0" borderId="239" applyAlignment="0"/>
    <xf numFmtId="0" fontId="55" fillId="26" borderId="235" applyNumberFormat="0" applyAlignment="0" applyProtection="0">
      <alignment vertical="center"/>
    </xf>
    <xf numFmtId="0" fontId="75" fillId="13" borderId="235" applyNumberFormat="0" applyAlignment="0" applyProtection="0">
      <alignment vertical="center"/>
    </xf>
    <xf numFmtId="0" fontId="47" fillId="31" borderId="236" applyNumberFormat="0" applyFont="0" applyAlignment="0" applyProtection="0">
      <alignment vertical="center"/>
    </xf>
    <xf numFmtId="0" fontId="86" fillId="26" borderId="237" applyNumberFormat="0" applyAlignment="0" applyProtection="0">
      <alignment vertical="center"/>
    </xf>
    <xf numFmtId="0" fontId="91" fillId="0" borderId="238">
      <alignment vertical="justify" wrapText="1"/>
    </xf>
    <xf numFmtId="37" fontId="91" fillId="0" borderId="239" applyAlignment="0"/>
    <xf numFmtId="0" fontId="55" fillId="26" borderId="235" applyNumberFormat="0" applyAlignment="0" applyProtection="0">
      <alignment vertical="center"/>
    </xf>
    <xf numFmtId="0" fontId="75" fillId="13" borderId="235" applyNumberFormat="0" applyAlignment="0" applyProtection="0">
      <alignment vertical="center"/>
    </xf>
    <xf numFmtId="0" fontId="47" fillId="31" borderId="236" applyNumberFormat="0" applyFont="0" applyAlignment="0" applyProtection="0">
      <alignment vertical="center"/>
    </xf>
    <xf numFmtId="0" fontId="86" fillId="26" borderId="237" applyNumberFormat="0" applyAlignment="0" applyProtection="0">
      <alignment vertical="center"/>
    </xf>
    <xf numFmtId="0" fontId="91" fillId="0" borderId="238">
      <alignment vertical="justify" wrapText="1"/>
    </xf>
    <xf numFmtId="0" fontId="47" fillId="31" borderId="242" applyNumberFormat="0" applyFont="0" applyAlignment="0" applyProtection="0">
      <alignment vertical="center"/>
    </xf>
    <xf numFmtId="0" fontId="86" fillId="26" borderId="243" applyNumberFormat="0" applyAlignment="0" applyProtection="0">
      <alignment vertical="center"/>
    </xf>
    <xf numFmtId="0" fontId="91" fillId="0" borderId="244">
      <alignment vertical="justify" wrapText="1"/>
    </xf>
    <xf numFmtId="37" fontId="91" fillId="0" borderId="245" applyAlignment="0"/>
    <xf numFmtId="0" fontId="55" fillId="26" borderId="241" applyNumberFormat="0" applyAlignment="0" applyProtection="0">
      <alignment vertical="center"/>
    </xf>
    <xf numFmtId="0" fontId="75" fillId="13" borderId="241" applyNumberFormat="0" applyAlignment="0" applyProtection="0">
      <alignment vertical="center"/>
    </xf>
    <xf numFmtId="0" fontId="47" fillId="31" borderId="242" applyNumberFormat="0" applyFont="0" applyAlignment="0" applyProtection="0">
      <alignment vertical="center"/>
    </xf>
    <xf numFmtId="0" fontId="86" fillId="26" borderId="243" applyNumberFormat="0" applyAlignment="0" applyProtection="0">
      <alignment vertical="center"/>
    </xf>
    <xf numFmtId="0" fontId="91" fillId="0" borderId="244">
      <alignment vertical="justify" wrapText="1"/>
    </xf>
    <xf numFmtId="0" fontId="91" fillId="0" borderId="255">
      <alignment vertical="justify" wrapText="1"/>
    </xf>
    <xf numFmtId="0" fontId="91" fillId="0" borderId="255">
      <alignment vertical="justify" wrapText="1"/>
    </xf>
    <xf numFmtId="0" fontId="86" fillId="26" borderId="254" applyNumberFormat="0" applyAlignment="0" applyProtection="0">
      <alignment vertical="center"/>
    </xf>
    <xf numFmtId="0" fontId="86" fillId="26" borderId="254" applyNumberFormat="0" applyAlignment="0" applyProtection="0">
      <alignment vertical="center"/>
    </xf>
    <xf numFmtId="0" fontId="47" fillId="31" borderId="253" applyNumberFormat="0" applyFont="0" applyAlignment="0" applyProtection="0">
      <alignment vertical="center"/>
    </xf>
    <xf numFmtId="0" fontId="47" fillId="31" borderId="253" applyNumberFormat="0" applyFont="0" applyAlignment="0" applyProtection="0">
      <alignment vertical="center"/>
    </xf>
    <xf numFmtId="0" fontId="55" fillId="26" borderId="252" applyNumberFormat="0" applyAlignment="0" applyProtection="0">
      <alignment vertical="center"/>
    </xf>
    <xf numFmtId="0" fontId="55" fillId="26" borderId="246" applyNumberFormat="0" applyAlignment="0" applyProtection="0">
      <alignment vertical="center"/>
    </xf>
    <xf numFmtId="0" fontId="75" fillId="13" borderId="252" applyNumberFormat="0" applyAlignment="0" applyProtection="0">
      <alignment vertical="center"/>
    </xf>
    <xf numFmtId="0" fontId="75" fillId="13" borderId="252" applyNumberFormat="0" applyAlignment="0" applyProtection="0">
      <alignment vertical="center"/>
    </xf>
    <xf numFmtId="0" fontId="68" fillId="0" borderId="251">
      <alignment horizontal="left" vertical="center"/>
    </xf>
    <xf numFmtId="0" fontId="68" fillId="0" borderId="240">
      <alignment horizontal="left" vertical="center"/>
    </xf>
    <xf numFmtId="0" fontId="75" fillId="13" borderId="252" applyNumberFormat="0" applyAlignment="0" applyProtection="0">
      <alignment vertical="center"/>
    </xf>
    <xf numFmtId="0" fontId="75" fillId="13" borderId="246" applyNumberFormat="0" applyAlignment="0" applyProtection="0">
      <alignment vertical="center"/>
    </xf>
    <xf numFmtId="0" fontId="55" fillId="26" borderId="252" applyNumberFormat="0" applyAlignment="0" applyProtection="0">
      <alignment vertical="center"/>
    </xf>
    <xf numFmtId="0" fontId="55" fillId="26" borderId="252" applyNumberFormat="0" applyAlignment="0" applyProtection="0">
      <alignment vertical="center"/>
    </xf>
    <xf numFmtId="0" fontId="47" fillId="31" borderId="247" applyNumberFormat="0" applyFont="0" applyAlignment="0" applyProtection="0">
      <alignment vertical="center"/>
    </xf>
    <xf numFmtId="0" fontId="47" fillId="31" borderId="253" applyNumberFormat="0" applyFont="0" applyAlignment="0" applyProtection="0">
      <alignment vertical="center"/>
    </xf>
    <xf numFmtId="0" fontId="86" fillId="26" borderId="248" applyNumberFormat="0" applyAlignment="0" applyProtection="0">
      <alignment vertical="center"/>
    </xf>
    <xf numFmtId="0" fontId="86" fillId="26" borderId="254" applyNumberFormat="0" applyAlignment="0" applyProtection="0">
      <alignment vertical="center"/>
    </xf>
    <xf numFmtId="0" fontId="91" fillId="0" borderId="249">
      <alignment vertical="justify" wrapText="1"/>
    </xf>
    <xf numFmtId="0" fontId="91" fillId="0" borderId="255">
      <alignment vertical="justify" wrapText="1"/>
    </xf>
    <xf numFmtId="37" fontId="91" fillId="0" borderId="250" applyAlignment="0"/>
    <xf numFmtId="0" fontId="55" fillId="26" borderId="246" applyNumberFormat="0" applyAlignment="0" applyProtection="0">
      <alignment vertical="center"/>
    </xf>
    <xf numFmtId="0" fontId="75" fillId="13" borderId="246" applyNumberFormat="0" applyAlignment="0" applyProtection="0">
      <alignment vertical="center"/>
    </xf>
    <xf numFmtId="0" fontId="47" fillId="31" borderId="247" applyNumberFormat="0" applyFont="0" applyAlignment="0" applyProtection="0">
      <alignment vertical="center"/>
    </xf>
    <xf numFmtId="0" fontId="86" fillId="26" borderId="248" applyNumberFormat="0" applyAlignment="0" applyProtection="0">
      <alignment vertical="center"/>
    </xf>
    <xf numFmtId="0" fontId="91" fillId="0" borderId="249">
      <alignment vertical="justify" wrapText="1"/>
    </xf>
    <xf numFmtId="37" fontId="91" fillId="0" borderId="256" applyAlignment="0"/>
    <xf numFmtId="0" fontId="55" fillId="26" borderId="252" applyNumberFormat="0" applyAlignment="0" applyProtection="0">
      <alignment vertical="center"/>
    </xf>
    <xf numFmtId="0" fontId="75" fillId="13" borderId="252" applyNumberFormat="0" applyAlignment="0" applyProtection="0">
      <alignment vertical="center"/>
    </xf>
    <xf numFmtId="0" fontId="47" fillId="31" borderId="253" applyNumberFormat="0" applyFont="0" applyAlignment="0" applyProtection="0">
      <alignment vertical="center"/>
    </xf>
    <xf numFmtId="0" fontId="86" fillId="26" borderId="254" applyNumberFormat="0" applyAlignment="0" applyProtection="0">
      <alignment vertical="center"/>
    </xf>
    <xf numFmtId="0" fontId="91" fillId="0" borderId="255">
      <alignment vertical="justify" wrapText="1"/>
    </xf>
    <xf numFmtId="37" fontId="91" fillId="0" borderId="256" applyAlignment="0"/>
    <xf numFmtId="0" fontId="55" fillId="26" borderId="252" applyNumberFormat="0" applyAlignment="0" applyProtection="0">
      <alignment vertical="center"/>
    </xf>
    <xf numFmtId="0" fontId="75" fillId="13" borderId="252" applyNumberFormat="0" applyAlignment="0" applyProtection="0">
      <alignment vertical="center"/>
    </xf>
    <xf numFmtId="0" fontId="47" fillId="31" borderId="253" applyNumberFormat="0" applyFont="0" applyAlignment="0" applyProtection="0">
      <alignment vertical="center"/>
    </xf>
    <xf numFmtId="0" fontId="86" fillId="26" borderId="254" applyNumberFormat="0" applyAlignment="0" applyProtection="0">
      <alignment vertical="center"/>
    </xf>
    <xf numFmtId="0" fontId="91" fillId="0" borderId="255">
      <alignment vertical="justify" wrapText="1"/>
    </xf>
    <xf numFmtId="37" fontId="91" fillId="0" borderId="256" applyAlignment="0"/>
    <xf numFmtId="0" fontId="55" fillId="26" borderId="252" applyNumberFormat="0" applyAlignment="0" applyProtection="0">
      <alignment vertical="center"/>
    </xf>
    <xf numFmtId="0" fontId="75" fillId="13" borderId="252" applyNumberFormat="0" applyAlignment="0" applyProtection="0">
      <alignment vertical="center"/>
    </xf>
    <xf numFmtId="0" fontId="47" fillId="31" borderId="253" applyNumberFormat="0" applyFont="0" applyAlignment="0" applyProtection="0">
      <alignment vertical="center"/>
    </xf>
    <xf numFmtId="0" fontId="86" fillId="26" borderId="254" applyNumberFormat="0" applyAlignment="0" applyProtection="0">
      <alignment vertical="center"/>
    </xf>
    <xf numFmtId="0" fontId="91" fillId="0" borderId="255">
      <alignment vertical="justify" wrapText="1"/>
    </xf>
    <xf numFmtId="0" fontId="55" fillId="26" borderId="241" applyNumberFormat="0" applyAlignment="0" applyProtection="0">
      <alignment vertical="center"/>
    </xf>
    <xf numFmtId="0" fontId="68" fillId="0" borderId="257">
      <alignment horizontal="left" vertical="center"/>
    </xf>
    <xf numFmtId="0" fontId="75" fillId="13" borderId="241" applyNumberFormat="0" applyAlignment="0" applyProtection="0">
      <alignment vertical="center"/>
    </xf>
    <xf numFmtId="0" fontId="47" fillId="31" borderId="242" applyNumberFormat="0" applyFont="0" applyAlignment="0" applyProtection="0">
      <alignment vertical="center"/>
    </xf>
    <xf numFmtId="0" fontId="86" fillId="26" borderId="243" applyNumberFormat="0" applyAlignment="0" applyProtection="0">
      <alignment vertical="center"/>
    </xf>
    <xf numFmtId="0" fontId="91" fillId="0" borderId="244">
      <alignment vertical="justify" wrapText="1"/>
    </xf>
    <xf numFmtId="37" fontId="91" fillId="0" borderId="245" applyAlignment="0"/>
    <xf numFmtId="0" fontId="55" fillId="26" borderId="241" applyNumberFormat="0" applyAlignment="0" applyProtection="0">
      <alignment vertical="center"/>
    </xf>
    <xf numFmtId="0" fontId="75" fillId="13" borderId="241" applyNumberFormat="0" applyAlignment="0" applyProtection="0">
      <alignment vertical="center"/>
    </xf>
    <xf numFmtId="0" fontId="47" fillId="31" borderId="242" applyNumberFormat="0" applyFont="0" applyAlignment="0" applyProtection="0">
      <alignment vertical="center"/>
    </xf>
    <xf numFmtId="0" fontId="86" fillId="26" borderId="243" applyNumberFormat="0" applyAlignment="0" applyProtection="0">
      <alignment vertical="center"/>
    </xf>
    <xf numFmtId="0" fontId="91" fillId="0" borderId="244">
      <alignment vertical="justify" wrapText="1"/>
    </xf>
    <xf numFmtId="0" fontId="91" fillId="0" borderId="269">
      <alignment vertical="justify" wrapText="1"/>
    </xf>
    <xf numFmtId="0" fontId="40" fillId="0" borderId="259">
      <alignment horizontal="center"/>
    </xf>
    <xf numFmtId="0" fontId="91" fillId="0" borderId="269">
      <alignment vertical="justify" wrapText="1"/>
    </xf>
    <xf numFmtId="228" fontId="29" fillId="0" borderId="259">
      <alignment horizontal="right" vertical="center" shrinkToFit="1"/>
    </xf>
    <xf numFmtId="0" fontId="90" fillId="0" borderId="259" applyNumberFormat="0" applyAlignment="0"/>
    <xf numFmtId="0" fontId="86" fillId="26" borderId="268" applyNumberFormat="0" applyAlignment="0" applyProtection="0">
      <alignment vertical="center"/>
    </xf>
    <xf numFmtId="0" fontId="86" fillId="26" borderId="268" applyNumberFormat="0" applyAlignment="0" applyProtection="0">
      <alignment vertical="center"/>
    </xf>
    <xf numFmtId="0" fontId="47" fillId="31" borderId="267" applyNumberFormat="0" applyFont="0" applyAlignment="0" applyProtection="0">
      <alignment vertical="center"/>
    </xf>
    <xf numFmtId="0" fontId="47" fillId="31" borderId="267" applyNumberFormat="0" applyFont="0" applyAlignment="0" applyProtection="0">
      <alignment vertical="center"/>
    </xf>
    <xf numFmtId="0" fontId="55" fillId="26" borderId="266" applyNumberFormat="0" applyAlignment="0" applyProtection="0">
      <alignment vertical="center"/>
    </xf>
    <xf numFmtId="0" fontId="55" fillId="26" borderId="260" applyNumberFormat="0" applyAlignment="0" applyProtection="0">
      <alignment vertical="center"/>
    </xf>
    <xf numFmtId="10" fontId="66" fillId="28" borderId="259" applyNumberFormat="0" applyBorder="0" applyAlignment="0" applyProtection="0"/>
    <xf numFmtId="0" fontId="75" fillId="13" borderId="266" applyNumberFormat="0" applyAlignment="0" applyProtection="0">
      <alignment vertical="center"/>
    </xf>
    <xf numFmtId="0" fontId="75" fillId="13" borderId="266" applyNumberFormat="0" applyAlignment="0" applyProtection="0">
      <alignment vertical="center"/>
    </xf>
    <xf numFmtId="0" fontId="68" fillId="0" borderId="265">
      <alignment horizontal="left" vertical="center"/>
    </xf>
    <xf numFmtId="0" fontId="68" fillId="0" borderId="258">
      <alignment horizontal="left" vertical="center"/>
    </xf>
    <xf numFmtId="0" fontId="75" fillId="13" borderId="266" applyNumberFormat="0" applyAlignment="0" applyProtection="0">
      <alignment vertical="center"/>
    </xf>
    <xf numFmtId="0" fontId="75" fillId="13" borderId="260" applyNumberFormat="0" applyAlignment="0" applyProtection="0">
      <alignment vertical="center"/>
    </xf>
    <xf numFmtId="10" fontId="66" fillId="28" borderId="259" applyNumberFormat="0" applyBorder="0" applyAlignment="0" applyProtection="0"/>
    <xf numFmtId="0" fontId="55" fillId="26" borderId="266" applyNumberFormat="0" applyAlignment="0" applyProtection="0">
      <alignment vertical="center"/>
    </xf>
    <xf numFmtId="0" fontId="55" fillId="26" borderId="266" applyNumberFormat="0" applyAlignment="0" applyProtection="0">
      <alignment vertical="center"/>
    </xf>
    <xf numFmtId="0" fontId="47" fillId="31" borderId="261" applyNumberFormat="0" applyFont="0" applyAlignment="0" applyProtection="0">
      <alignment vertical="center"/>
    </xf>
    <xf numFmtId="0" fontId="47" fillId="31" borderId="267" applyNumberFormat="0" applyFont="0" applyAlignment="0" applyProtection="0">
      <alignment vertical="center"/>
    </xf>
    <xf numFmtId="0" fontId="86" fillId="26" borderId="262" applyNumberFormat="0" applyAlignment="0" applyProtection="0">
      <alignment vertical="center"/>
    </xf>
    <xf numFmtId="0" fontId="86" fillId="26" borderId="268" applyNumberFormat="0" applyAlignment="0" applyProtection="0">
      <alignment vertical="center"/>
    </xf>
    <xf numFmtId="0" fontId="90" fillId="0" borderId="259" applyNumberFormat="0" applyAlignment="0"/>
    <xf numFmtId="228" fontId="29" fillId="0" borderId="259">
      <alignment horizontal="right" vertical="center" shrinkToFit="1"/>
    </xf>
    <xf numFmtId="0" fontId="91" fillId="0" borderId="263">
      <alignment vertical="justify" wrapText="1"/>
    </xf>
    <xf numFmtId="0" fontId="40" fillId="0" borderId="259">
      <alignment horizontal="center"/>
    </xf>
    <xf numFmtId="0" fontId="91" fillId="0" borderId="269">
      <alignment vertical="justify" wrapText="1"/>
    </xf>
    <xf numFmtId="37" fontId="91" fillId="0" borderId="264" applyAlignment="0"/>
    <xf numFmtId="0" fontId="55" fillId="26" borderId="260" applyNumberFormat="0" applyAlignment="0" applyProtection="0">
      <alignment vertical="center"/>
    </xf>
    <xf numFmtId="0" fontId="75" fillId="13" borderId="260" applyNumberFormat="0" applyAlignment="0" applyProtection="0">
      <alignment vertical="center"/>
    </xf>
    <xf numFmtId="0" fontId="47" fillId="31" borderId="261" applyNumberFormat="0" applyFont="0" applyAlignment="0" applyProtection="0">
      <alignment vertical="center"/>
    </xf>
    <xf numFmtId="0" fontId="86" fillId="26" borderId="262" applyNumberFormat="0" applyAlignment="0" applyProtection="0">
      <alignment vertical="center"/>
    </xf>
    <xf numFmtId="0" fontId="91" fillId="0" borderId="263">
      <alignment vertical="justify" wrapText="1"/>
    </xf>
    <xf numFmtId="37" fontId="91" fillId="0" borderId="270" applyAlignment="0"/>
    <xf numFmtId="0" fontId="55" fillId="26" borderId="266" applyNumberFormat="0" applyAlignment="0" applyProtection="0">
      <alignment vertical="center"/>
    </xf>
    <xf numFmtId="0" fontId="75" fillId="13" borderId="266" applyNumberFormat="0" applyAlignment="0" applyProtection="0">
      <alignment vertical="center"/>
    </xf>
    <xf numFmtId="0" fontId="47" fillId="31" borderId="267" applyNumberFormat="0" applyFont="0" applyAlignment="0" applyProtection="0">
      <alignment vertical="center"/>
    </xf>
    <xf numFmtId="0" fontId="86" fillId="26" borderId="268" applyNumberFormat="0" applyAlignment="0" applyProtection="0">
      <alignment vertical="center"/>
    </xf>
    <xf numFmtId="0" fontId="91" fillId="0" borderId="269">
      <alignment vertical="justify" wrapText="1"/>
    </xf>
    <xf numFmtId="37" fontId="91" fillId="0" borderId="270" applyAlignment="0"/>
    <xf numFmtId="0" fontId="55" fillId="26" borderId="266" applyNumberFormat="0" applyAlignment="0" applyProtection="0">
      <alignment vertical="center"/>
    </xf>
    <xf numFmtId="0" fontId="75" fillId="13" borderId="266" applyNumberFormat="0" applyAlignment="0" applyProtection="0">
      <alignment vertical="center"/>
    </xf>
    <xf numFmtId="0" fontId="47" fillId="31" borderId="267" applyNumberFormat="0" applyFont="0" applyAlignment="0" applyProtection="0">
      <alignment vertical="center"/>
    </xf>
    <xf numFmtId="0" fontId="86" fillId="26" borderId="268" applyNumberFormat="0" applyAlignment="0" applyProtection="0">
      <alignment vertical="center"/>
    </xf>
    <xf numFmtId="0" fontId="91" fillId="0" borderId="269">
      <alignment vertical="justify" wrapText="1"/>
    </xf>
    <xf numFmtId="37" fontId="91" fillId="0" borderId="270" applyAlignment="0"/>
    <xf numFmtId="0" fontId="55" fillId="26" borderId="266" applyNumberFormat="0" applyAlignment="0" applyProtection="0">
      <alignment vertical="center"/>
    </xf>
    <xf numFmtId="0" fontId="75" fillId="13" borderId="266" applyNumberFormat="0" applyAlignment="0" applyProtection="0">
      <alignment vertical="center"/>
    </xf>
    <xf numFmtId="0" fontId="47" fillId="31" borderId="267" applyNumberFormat="0" applyFont="0" applyAlignment="0" applyProtection="0">
      <alignment vertical="center"/>
    </xf>
    <xf numFmtId="0" fontId="86" fillId="26" borderId="268" applyNumberFormat="0" applyAlignment="0" applyProtection="0">
      <alignment vertical="center"/>
    </xf>
    <xf numFmtId="0" fontId="91" fillId="0" borderId="269">
      <alignment vertical="justify" wrapText="1"/>
    </xf>
    <xf numFmtId="0" fontId="55" fillId="26" borderId="272" applyNumberFormat="0" applyAlignment="0" applyProtection="0">
      <alignment vertical="center"/>
    </xf>
    <xf numFmtId="0" fontId="68" fillId="0" borderId="271">
      <alignment horizontal="left" vertical="center"/>
    </xf>
    <xf numFmtId="0" fontId="75" fillId="13" borderId="272" applyNumberFormat="0" applyAlignment="0" applyProtection="0">
      <alignment vertical="center"/>
    </xf>
    <xf numFmtId="0" fontId="47" fillId="31" borderId="273" applyNumberFormat="0" applyFont="0" applyAlignment="0" applyProtection="0">
      <alignment vertical="center"/>
    </xf>
    <xf numFmtId="0" fontId="86" fillId="26" borderId="274" applyNumberFormat="0" applyAlignment="0" applyProtection="0">
      <alignment vertical="center"/>
    </xf>
    <xf numFmtId="0" fontId="91" fillId="0" borderId="275">
      <alignment vertical="justify" wrapText="1"/>
    </xf>
    <xf numFmtId="37" fontId="91" fillId="0" borderId="276" applyAlignment="0"/>
    <xf numFmtId="0" fontId="55" fillId="26" borderId="272" applyNumberFormat="0" applyAlignment="0" applyProtection="0">
      <alignment vertical="center"/>
    </xf>
    <xf numFmtId="0" fontId="75" fillId="13" borderId="272" applyNumberFormat="0" applyAlignment="0" applyProtection="0">
      <alignment vertical="center"/>
    </xf>
    <xf numFmtId="0" fontId="47" fillId="31" borderId="273" applyNumberFormat="0" applyFont="0" applyAlignment="0" applyProtection="0">
      <alignment vertical="center"/>
    </xf>
    <xf numFmtId="0" fontId="86" fillId="26" borderId="274" applyNumberFormat="0" applyAlignment="0" applyProtection="0">
      <alignment vertical="center"/>
    </xf>
    <xf numFmtId="0" fontId="91" fillId="0" borderId="275">
      <alignment vertical="justify" wrapText="1"/>
    </xf>
    <xf numFmtId="0" fontId="91" fillId="0" borderId="282">
      <alignment vertical="justify" wrapText="1"/>
    </xf>
    <xf numFmtId="0" fontId="40" fillId="0" borderId="277">
      <alignment horizontal="center"/>
    </xf>
    <xf numFmtId="0" fontId="91" fillId="0" borderId="282">
      <alignment vertical="justify" wrapText="1"/>
    </xf>
    <xf numFmtId="228" fontId="29" fillId="0" borderId="277">
      <alignment horizontal="right" vertical="center" shrinkToFit="1"/>
    </xf>
    <xf numFmtId="0" fontId="90" fillId="0" borderId="277" applyNumberFormat="0" applyAlignment="0"/>
    <xf numFmtId="0" fontId="86" fillId="26" borderId="281" applyNumberFormat="0" applyAlignment="0" applyProtection="0">
      <alignment vertical="center"/>
    </xf>
    <xf numFmtId="0" fontId="86" fillId="26" borderId="281" applyNumberFormat="0" applyAlignment="0" applyProtection="0">
      <alignment vertical="center"/>
    </xf>
    <xf numFmtId="0" fontId="47" fillId="31" borderId="280" applyNumberFormat="0" applyFont="0" applyAlignment="0" applyProtection="0">
      <alignment vertical="center"/>
    </xf>
    <xf numFmtId="0" fontId="47" fillId="31" borderId="280" applyNumberFormat="0" applyFont="0" applyAlignment="0" applyProtection="0">
      <alignment vertical="center"/>
    </xf>
    <xf numFmtId="0" fontId="55" fillId="26" borderId="279" applyNumberFormat="0" applyAlignment="0" applyProtection="0">
      <alignment vertical="center"/>
    </xf>
    <xf numFmtId="0" fontId="55" fillId="26" borderId="272" applyNumberFormat="0" applyAlignment="0" applyProtection="0">
      <alignment vertical="center"/>
    </xf>
    <xf numFmtId="10" fontId="66" fillId="28" borderId="277" applyNumberFormat="0" applyBorder="0" applyAlignment="0" applyProtection="0"/>
    <xf numFmtId="0" fontId="75" fillId="13" borderId="279" applyNumberFormat="0" applyAlignment="0" applyProtection="0">
      <alignment vertical="center"/>
    </xf>
    <xf numFmtId="0" fontId="75" fillId="13" borderId="279" applyNumberFormat="0" applyAlignment="0" applyProtection="0">
      <alignment vertical="center"/>
    </xf>
    <xf numFmtId="0" fontId="68" fillId="0" borderId="278">
      <alignment horizontal="left" vertical="center"/>
    </xf>
    <xf numFmtId="0" fontId="68" fillId="0" borderId="271">
      <alignment horizontal="left" vertical="center"/>
    </xf>
    <xf numFmtId="0" fontId="75" fillId="13" borderId="279" applyNumberFormat="0" applyAlignment="0" applyProtection="0">
      <alignment vertical="center"/>
    </xf>
    <xf numFmtId="0" fontId="75" fillId="13" borderId="272" applyNumberFormat="0" applyAlignment="0" applyProtection="0">
      <alignment vertical="center"/>
    </xf>
    <xf numFmtId="10" fontId="66" fillId="28" borderId="277" applyNumberFormat="0" applyBorder="0" applyAlignment="0" applyProtection="0"/>
    <xf numFmtId="0" fontId="55" fillId="26" borderId="279" applyNumberFormat="0" applyAlignment="0" applyProtection="0">
      <alignment vertical="center"/>
    </xf>
    <xf numFmtId="0" fontId="55" fillId="26" borderId="279" applyNumberFormat="0" applyAlignment="0" applyProtection="0">
      <alignment vertical="center"/>
    </xf>
    <xf numFmtId="0" fontId="47" fillId="31" borderId="273" applyNumberFormat="0" applyFont="0" applyAlignment="0" applyProtection="0">
      <alignment vertical="center"/>
    </xf>
    <xf numFmtId="0" fontId="47" fillId="31" borderId="280" applyNumberFormat="0" applyFont="0" applyAlignment="0" applyProtection="0">
      <alignment vertical="center"/>
    </xf>
    <xf numFmtId="0" fontId="86" fillId="26" borderId="274" applyNumberFormat="0" applyAlignment="0" applyProtection="0">
      <alignment vertical="center"/>
    </xf>
    <xf numFmtId="0" fontId="86" fillId="26" borderId="281" applyNumberFormat="0" applyAlignment="0" applyProtection="0">
      <alignment vertical="center"/>
    </xf>
    <xf numFmtId="0" fontId="90" fillId="0" borderId="277" applyNumberFormat="0" applyAlignment="0"/>
    <xf numFmtId="228" fontId="29" fillId="0" borderId="277">
      <alignment horizontal="right" vertical="center" shrinkToFit="1"/>
    </xf>
    <xf numFmtId="0" fontId="91" fillId="0" borderId="275">
      <alignment vertical="justify" wrapText="1"/>
    </xf>
    <xf numFmtId="0" fontId="40" fillId="0" borderId="277">
      <alignment horizontal="center"/>
    </xf>
    <xf numFmtId="0" fontId="91" fillId="0" borderId="282">
      <alignment vertical="justify" wrapText="1"/>
    </xf>
    <xf numFmtId="37" fontId="91" fillId="0" borderId="276" applyAlignment="0"/>
    <xf numFmtId="0" fontId="55" fillId="26" borderId="272" applyNumberFormat="0" applyAlignment="0" applyProtection="0">
      <alignment vertical="center"/>
    </xf>
    <xf numFmtId="0" fontId="75" fillId="13" borderId="272" applyNumberFormat="0" applyAlignment="0" applyProtection="0">
      <alignment vertical="center"/>
    </xf>
    <xf numFmtId="0" fontId="47" fillId="31" borderId="273" applyNumberFormat="0" applyFont="0" applyAlignment="0" applyProtection="0">
      <alignment vertical="center"/>
    </xf>
    <xf numFmtId="0" fontId="86" fillId="26" borderId="274" applyNumberFormat="0" applyAlignment="0" applyProtection="0">
      <alignment vertical="center"/>
    </xf>
    <xf numFmtId="0" fontId="91" fillId="0" borderId="275">
      <alignment vertical="justify" wrapText="1"/>
    </xf>
    <xf numFmtId="37" fontId="91" fillId="0" borderId="283" applyAlignment="0"/>
    <xf numFmtId="0" fontId="55" fillId="26" borderId="279" applyNumberFormat="0" applyAlignment="0" applyProtection="0">
      <alignment vertical="center"/>
    </xf>
    <xf numFmtId="0" fontId="75" fillId="13" borderId="279" applyNumberFormat="0" applyAlignment="0" applyProtection="0">
      <alignment vertical="center"/>
    </xf>
    <xf numFmtId="0" fontId="47" fillId="31" borderId="280" applyNumberFormat="0" applyFont="0" applyAlignment="0" applyProtection="0">
      <alignment vertical="center"/>
    </xf>
    <xf numFmtId="0" fontId="86" fillId="26" borderId="281" applyNumberFormat="0" applyAlignment="0" applyProtection="0">
      <alignment vertical="center"/>
    </xf>
    <xf numFmtId="0" fontId="91" fillId="0" borderId="282">
      <alignment vertical="justify" wrapText="1"/>
    </xf>
    <xf numFmtId="37" fontId="91" fillId="0" borderId="283" applyAlignment="0"/>
    <xf numFmtId="0" fontId="55" fillId="26" borderId="279" applyNumberFormat="0" applyAlignment="0" applyProtection="0">
      <alignment vertical="center"/>
    </xf>
    <xf numFmtId="0" fontId="75" fillId="13" borderId="279" applyNumberFormat="0" applyAlignment="0" applyProtection="0">
      <alignment vertical="center"/>
    </xf>
    <xf numFmtId="0" fontId="47" fillId="31" borderId="280" applyNumberFormat="0" applyFont="0" applyAlignment="0" applyProtection="0">
      <alignment vertical="center"/>
    </xf>
    <xf numFmtId="0" fontId="86" fillId="26" borderId="281" applyNumberFormat="0" applyAlignment="0" applyProtection="0">
      <alignment vertical="center"/>
    </xf>
    <xf numFmtId="0" fontId="91" fillId="0" borderId="282">
      <alignment vertical="justify" wrapText="1"/>
    </xf>
    <xf numFmtId="37" fontId="91" fillId="0" borderId="283" applyAlignment="0"/>
    <xf numFmtId="0" fontId="55" fillId="26" borderId="279" applyNumberFormat="0" applyAlignment="0" applyProtection="0">
      <alignment vertical="center"/>
    </xf>
    <xf numFmtId="0" fontId="75" fillId="13" borderId="279" applyNumberFormat="0" applyAlignment="0" applyProtection="0">
      <alignment vertical="center"/>
    </xf>
    <xf numFmtId="0" fontId="47" fillId="31" borderId="280" applyNumberFormat="0" applyFont="0" applyAlignment="0" applyProtection="0">
      <alignment vertical="center"/>
    </xf>
    <xf numFmtId="0" fontId="86" fillId="26" borderId="281" applyNumberFormat="0" applyAlignment="0" applyProtection="0">
      <alignment vertical="center"/>
    </xf>
    <xf numFmtId="0" fontId="91" fillId="0" borderId="282">
      <alignment vertical="justify" wrapText="1"/>
    </xf>
    <xf numFmtId="0" fontId="55" fillId="26" borderId="272" applyNumberFormat="0" applyAlignment="0" applyProtection="0">
      <alignment vertical="center"/>
    </xf>
    <xf numFmtId="0" fontId="68" fillId="0" borderId="284">
      <alignment horizontal="left" vertical="center"/>
    </xf>
    <xf numFmtId="0" fontId="75" fillId="13" borderId="272" applyNumberFormat="0" applyAlignment="0" applyProtection="0">
      <alignment vertical="center"/>
    </xf>
    <xf numFmtId="0" fontId="47" fillId="31" borderId="273" applyNumberFormat="0" applyFont="0" applyAlignment="0" applyProtection="0">
      <alignment vertical="center"/>
    </xf>
    <xf numFmtId="0" fontId="86" fillId="26" borderId="274" applyNumberFormat="0" applyAlignment="0" applyProtection="0">
      <alignment vertical="center"/>
    </xf>
    <xf numFmtId="0" fontId="91" fillId="0" borderId="275">
      <alignment vertical="justify" wrapText="1"/>
    </xf>
    <xf numFmtId="37" fontId="91" fillId="0" borderId="276" applyAlignment="0"/>
    <xf numFmtId="0" fontId="55" fillId="26" borderId="272" applyNumberFormat="0" applyAlignment="0" applyProtection="0">
      <alignment vertical="center"/>
    </xf>
    <xf numFmtId="0" fontId="75" fillId="13" borderId="272" applyNumberFormat="0" applyAlignment="0" applyProtection="0">
      <alignment vertical="center"/>
    </xf>
    <xf numFmtId="0" fontId="47" fillId="31" borderId="273" applyNumberFormat="0" applyFont="0" applyAlignment="0" applyProtection="0">
      <alignment vertical="center"/>
    </xf>
    <xf numFmtId="0" fontId="86" fillId="26" borderId="274" applyNumberFormat="0" applyAlignment="0" applyProtection="0">
      <alignment vertical="center"/>
    </xf>
    <xf numFmtId="0" fontId="91" fillId="0" borderId="275">
      <alignment vertical="justify" wrapText="1"/>
    </xf>
    <xf numFmtId="0" fontId="91" fillId="0" borderId="294">
      <alignment vertical="justify" wrapText="1"/>
    </xf>
    <xf numFmtId="0" fontId="91" fillId="0" borderId="294">
      <alignment vertical="justify" wrapText="1"/>
    </xf>
    <xf numFmtId="0" fontId="86" fillId="26" borderId="293" applyNumberFormat="0" applyAlignment="0" applyProtection="0">
      <alignment vertical="center"/>
    </xf>
    <xf numFmtId="0" fontId="86" fillId="26" borderId="293" applyNumberFormat="0" applyAlignment="0" applyProtection="0">
      <alignment vertical="center"/>
    </xf>
    <xf numFmtId="0" fontId="47" fillId="31" borderId="292" applyNumberFormat="0" applyFont="0" applyAlignment="0" applyProtection="0">
      <alignment vertical="center"/>
    </xf>
    <xf numFmtId="0" fontId="47" fillId="31" borderId="292" applyNumberFormat="0" applyFont="0" applyAlignment="0" applyProtection="0">
      <alignment vertical="center"/>
    </xf>
    <xf numFmtId="0" fontId="55" fillId="26" borderId="291" applyNumberFormat="0" applyAlignment="0" applyProtection="0">
      <alignment vertical="center"/>
    </xf>
    <xf numFmtId="0" fontId="55" fillId="26" borderId="285" applyNumberFormat="0" applyAlignment="0" applyProtection="0">
      <alignment vertical="center"/>
    </xf>
    <xf numFmtId="0" fontId="75" fillId="13" borderId="291" applyNumberFormat="0" applyAlignment="0" applyProtection="0">
      <alignment vertical="center"/>
    </xf>
    <xf numFmtId="0" fontId="75" fillId="13" borderId="291" applyNumberFormat="0" applyAlignment="0" applyProtection="0">
      <alignment vertical="center"/>
    </xf>
    <xf numFmtId="0" fontId="68" fillId="0" borderId="290">
      <alignment horizontal="left" vertical="center"/>
    </xf>
    <xf numFmtId="0" fontId="68" fillId="0" borderId="284">
      <alignment horizontal="left" vertical="center"/>
    </xf>
    <xf numFmtId="0" fontId="75" fillId="13" borderId="291" applyNumberFormat="0" applyAlignment="0" applyProtection="0">
      <alignment vertical="center"/>
    </xf>
    <xf numFmtId="0" fontId="75" fillId="13" borderId="285" applyNumberFormat="0" applyAlignment="0" applyProtection="0">
      <alignment vertical="center"/>
    </xf>
    <xf numFmtId="0" fontId="55" fillId="26" borderId="291" applyNumberFormat="0" applyAlignment="0" applyProtection="0">
      <alignment vertical="center"/>
    </xf>
    <xf numFmtId="0" fontId="55" fillId="26" borderId="291" applyNumberFormat="0" applyAlignment="0" applyProtection="0">
      <alignment vertical="center"/>
    </xf>
    <xf numFmtId="0" fontId="47" fillId="31" borderId="286" applyNumberFormat="0" applyFont="0" applyAlignment="0" applyProtection="0">
      <alignment vertical="center"/>
    </xf>
    <xf numFmtId="0" fontId="47" fillId="31" borderId="292" applyNumberFormat="0" applyFont="0" applyAlignment="0" applyProtection="0">
      <alignment vertical="center"/>
    </xf>
    <xf numFmtId="0" fontId="86" fillId="26" borderId="287" applyNumberFormat="0" applyAlignment="0" applyProtection="0">
      <alignment vertical="center"/>
    </xf>
    <xf numFmtId="0" fontId="86" fillId="26" borderId="293" applyNumberFormat="0" applyAlignment="0" applyProtection="0">
      <alignment vertical="center"/>
    </xf>
    <xf numFmtId="0" fontId="91" fillId="0" borderId="288">
      <alignment vertical="justify" wrapText="1"/>
    </xf>
    <xf numFmtId="0" fontId="91" fillId="0" borderId="294">
      <alignment vertical="justify" wrapText="1"/>
    </xf>
    <xf numFmtId="37" fontId="91" fillId="0" borderId="289" applyAlignment="0"/>
    <xf numFmtId="0" fontId="55" fillId="26" borderId="285" applyNumberFormat="0" applyAlignment="0" applyProtection="0">
      <alignment vertical="center"/>
    </xf>
    <xf numFmtId="0" fontId="75" fillId="13" borderId="285" applyNumberFormat="0" applyAlignment="0" applyProtection="0">
      <alignment vertical="center"/>
    </xf>
    <xf numFmtId="0" fontId="47" fillId="31" borderId="286" applyNumberFormat="0" applyFont="0" applyAlignment="0" applyProtection="0">
      <alignment vertical="center"/>
    </xf>
    <xf numFmtId="0" fontId="86" fillId="26" borderId="287" applyNumberFormat="0" applyAlignment="0" applyProtection="0">
      <alignment vertical="center"/>
    </xf>
    <xf numFmtId="0" fontId="91" fillId="0" borderId="288">
      <alignment vertical="justify" wrapText="1"/>
    </xf>
    <xf numFmtId="37" fontId="91" fillId="0" borderId="295" applyAlignment="0"/>
    <xf numFmtId="0" fontId="55" fillId="26" borderId="291" applyNumberFormat="0" applyAlignment="0" applyProtection="0">
      <alignment vertical="center"/>
    </xf>
    <xf numFmtId="0" fontId="75" fillId="13" borderId="291" applyNumberFormat="0" applyAlignment="0" applyProtection="0">
      <alignment vertical="center"/>
    </xf>
    <xf numFmtId="0" fontId="47" fillId="31" borderId="292" applyNumberFormat="0" applyFont="0" applyAlignment="0" applyProtection="0">
      <alignment vertical="center"/>
    </xf>
    <xf numFmtId="0" fontId="86" fillId="26" borderId="293" applyNumberFormat="0" applyAlignment="0" applyProtection="0">
      <alignment vertical="center"/>
    </xf>
    <xf numFmtId="0" fontId="91" fillId="0" borderId="294">
      <alignment vertical="justify" wrapText="1"/>
    </xf>
    <xf numFmtId="37" fontId="91" fillId="0" borderId="295" applyAlignment="0"/>
    <xf numFmtId="0" fontId="55" fillId="26" borderId="291" applyNumberFormat="0" applyAlignment="0" applyProtection="0">
      <alignment vertical="center"/>
    </xf>
    <xf numFmtId="0" fontId="75" fillId="13" borderId="291" applyNumberFormat="0" applyAlignment="0" applyProtection="0">
      <alignment vertical="center"/>
    </xf>
    <xf numFmtId="0" fontId="47" fillId="31" borderId="292" applyNumberFormat="0" applyFont="0" applyAlignment="0" applyProtection="0">
      <alignment vertical="center"/>
    </xf>
    <xf numFmtId="0" fontId="86" fillId="26" borderId="293" applyNumberFormat="0" applyAlignment="0" applyProtection="0">
      <alignment vertical="center"/>
    </xf>
    <xf numFmtId="0" fontId="91" fillId="0" borderId="294">
      <alignment vertical="justify" wrapText="1"/>
    </xf>
    <xf numFmtId="37" fontId="91" fillId="0" borderId="295" applyAlignment="0"/>
    <xf numFmtId="0" fontId="55" fillId="26" borderId="291" applyNumberFormat="0" applyAlignment="0" applyProtection="0">
      <alignment vertical="center"/>
    </xf>
    <xf numFmtId="0" fontId="75" fillId="13" borderId="291" applyNumberFormat="0" applyAlignment="0" applyProtection="0">
      <alignment vertical="center"/>
    </xf>
    <xf numFmtId="0" fontId="47" fillId="31" borderId="292" applyNumberFormat="0" applyFont="0" applyAlignment="0" applyProtection="0">
      <alignment vertical="center"/>
    </xf>
    <xf numFmtId="0" fontId="86" fillId="26" borderId="293" applyNumberFormat="0" applyAlignment="0" applyProtection="0">
      <alignment vertical="center"/>
    </xf>
    <xf numFmtId="0" fontId="91" fillId="0" borderId="294">
      <alignment vertical="justify" wrapText="1"/>
    </xf>
    <xf numFmtId="0" fontId="55" fillId="26" borderId="297" applyNumberFormat="0" applyAlignment="0" applyProtection="0">
      <alignment vertical="center"/>
    </xf>
    <xf numFmtId="0" fontId="68" fillId="0" borderId="296">
      <alignment horizontal="left" vertical="center"/>
    </xf>
    <xf numFmtId="0" fontId="75" fillId="13" borderId="297" applyNumberFormat="0" applyAlignment="0" applyProtection="0">
      <alignment vertical="center"/>
    </xf>
    <xf numFmtId="0" fontId="47" fillId="31" borderId="298" applyNumberFormat="0" applyFont="0" applyAlignment="0" applyProtection="0">
      <alignment vertical="center"/>
    </xf>
    <xf numFmtId="0" fontId="86" fillId="26" borderId="299" applyNumberFormat="0" applyAlignment="0" applyProtection="0">
      <alignment vertical="center"/>
    </xf>
    <xf numFmtId="0" fontId="91" fillId="0" borderId="300">
      <alignment vertical="justify" wrapText="1"/>
    </xf>
    <xf numFmtId="37" fontId="91" fillId="0" borderId="301" applyAlignment="0"/>
    <xf numFmtId="0" fontId="55" fillId="26" borderId="297" applyNumberFormat="0" applyAlignment="0" applyProtection="0">
      <alignment vertical="center"/>
    </xf>
    <xf numFmtId="0" fontId="75" fillId="13" borderId="297" applyNumberFormat="0" applyAlignment="0" applyProtection="0">
      <alignment vertical="center"/>
    </xf>
    <xf numFmtId="0" fontId="47" fillId="31" borderId="298" applyNumberFormat="0" applyFont="0" applyAlignment="0" applyProtection="0">
      <alignment vertical="center"/>
    </xf>
    <xf numFmtId="0" fontId="86" fillId="26" borderId="299" applyNumberFormat="0" applyAlignment="0" applyProtection="0">
      <alignment vertical="center"/>
    </xf>
    <xf numFmtId="0" fontId="91" fillId="0" borderId="300">
      <alignment vertical="justify" wrapText="1"/>
    </xf>
    <xf numFmtId="0" fontId="91" fillId="0" borderId="313">
      <alignment vertical="justify" wrapText="1"/>
    </xf>
    <xf numFmtId="0" fontId="40" fillId="0" borderId="303">
      <alignment horizontal="center"/>
    </xf>
    <xf numFmtId="0" fontId="91" fillId="0" borderId="313">
      <alignment vertical="justify" wrapText="1"/>
    </xf>
    <xf numFmtId="228" fontId="29" fillId="0" borderId="303">
      <alignment horizontal="right" vertical="center" shrinkToFit="1"/>
    </xf>
    <xf numFmtId="0" fontId="90" fillId="0" borderId="303" applyNumberFormat="0" applyAlignment="0"/>
    <xf numFmtId="0" fontId="86" fillId="26" borderId="312" applyNumberFormat="0" applyAlignment="0" applyProtection="0">
      <alignment vertical="center"/>
    </xf>
    <xf numFmtId="0" fontId="86" fillId="26" borderId="312" applyNumberFormat="0" applyAlignment="0" applyProtection="0">
      <alignment vertical="center"/>
    </xf>
    <xf numFmtId="0" fontId="47" fillId="31" borderId="311" applyNumberFormat="0" applyFont="0" applyAlignment="0" applyProtection="0">
      <alignment vertical="center"/>
    </xf>
    <xf numFmtId="0" fontId="47" fillId="31" borderId="311" applyNumberFormat="0" applyFont="0" applyAlignment="0" applyProtection="0">
      <alignment vertical="center"/>
    </xf>
    <xf numFmtId="0" fontId="55" fillId="26" borderId="310" applyNumberFormat="0" applyAlignment="0" applyProtection="0">
      <alignment vertical="center"/>
    </xf>
    <xf numFmtId="0" fontId="55" fillId="26" borderId="304" applyNumberFormat="0" applyAlignment="0" applyProtection="0">
      <alignment vertical="center"/>
    </xf>
    <xf numFmtId="10" fontId="66" fillId="28" borderId="303" applyNumberFormat="0" applyBorder="0" applyAlignment="0" applyProtection="0"/>
    <xf numFmtId="0" fontId="75" fillId="13" borderId="310" applyNumberFormat="0" applyAlignment="0" applyProtection="0">
      <alignment vertical="center"/>
    </xf>
    <xf numFmtId="0" fontId="75" fillId="13" borderId="310" applyNumberFormat="0" applyAlignment="0" applyProtection="0">
      <alignment vertical="center"/>
    </xf>
    <xf numFmtId="0" fontId="68" fillId="0" borderId="309">
      <alignment horizontal="left" vertical="center"/>
    </xf>
    <xf numFmtId="0" fontId="68" fillId="0" borderId="302">
      <alignment horizontal="left" vertical="center"/>
    </xf>
    <xf numFmtId="0" fontId="75" fillId="13" borderId="310" applyNumberFormat="0" applyAlignment="0" applyProtection="0">
      <alignment vertical="center"/>
    </xf>
    <xf numFmtId="0" fontId="75" fillId="13" borderId="304" applyNumberFormat="0" applyAlignment="0" applyProtection="0">
      <alignment vertical="center"/>
    </xf>
    <xf numFmtId="10" fontId="66" fillId="28" borderId="303" applyNumberFormat="0" applyBorder="0" applyAlignment="0" applyProtection="0"/>
    <xf numFmtId="0" fontId="55" fillId="26" borderId="310" applyNumberFormat="0" applyAlignment="0" applyProtection="0">
      <alignment vertical="center"/>
    </xf>
    <xf numFmtId="0" fontId="55" fillId="26" borderId="310" applyNumberFormat="0" applyAlignment="0" applyProtection="0">
      <alignment vertical="center"/>
    </xf>
    <xf numFmtId="0" fontId="47" fillId="31" borderId="305" applyNumberFormat="0" applyFont="0" applyAlignment="0" applyProtection="0">
      <alignment vertical="center"/>
    </xf>
    <xf numFmtId="0" fontId="47" fillId="31" borderId="311" applyNumberFormat="0" applyFont="0" applyAlignment="0" applyProtection="0">
      <alignment vertical="center"/>
    </xf>
    <xf numFmtId="0" fontId="86" fillId="26" borderId="306" applyNumberFormat="0" applyAlignment="0" applyProtection="0">
      <alignment vertical="center"/>
    </xf>
    <xf numFmtId="0" fontId="86" fillId="26" borderId="312" applyNumberFormat="0" applyAlignment="0" applyProtection="0">
      <alignment vertical="center"/>
    </xf>
    <xf numFmtId="0" fontId="90" fillId="0" borderId="303" applyNumberFormat="0" applyAlignment="0"/>
    <xf numFmtId="228" fontId="29" fillId="0" borderId="303">
      <alignment horizontal="right" vertical="center" shrinkToFit="1"/>
    </xf>
    <xf numFmtId="0" fontId="91" fillId="0" borderId="307">
      <alignment vertical="justify" wrapText="1"/>
    </xf>
    <xf numFmtId="0" fontId="40" fillId="0" borderId="303">
      <alignment horizontal="center"/>
    </xf>
    <xf numFmtId="0" fontId="91" fillId="0" borderId="313">
      <alignment vertical="justify" wrapText="1"/>
    </xf>
    <xf numFmtId="37" fontId="91" fillId="0" borderId="308" applyAlignment="0"/>
    <xf numFmtId="0" fontId="55" fillId="26" borderId="304" applyNumberFormat="0" applyAlignment="0" applyProtection="0">
      <alignment vertical="center"/>
    </xf>
    <xf numFmtId="0" fontId="75" fillId="13" borderId="304" applyNumberFormat="0" applyAlignment="0" applyProtection="0">
      <alignment vertical="center"/>
    </xf>
    <xf numFmtId="0" fontId="47" fillId="31" borderId="305" applyNumberFormat="0" applyFont="0" applyAlignment="0" applyProtection="0">
      <alignment vertical="center"/>
    </xf>
    <xf numFmtId="0" fontId="86" fillId="26" borderId="306" applyNumberFormat="0" applyAlignment="0" applyProtection="0">
      <alignment vertical="center"/>
    </xf>
    <xf numFmtId="0" fontId="91" fillId="0" borderId="307">
      <alignment vertical="justify" wrapText="1"/>
    </xf>
    <xf numFmtId="37" fontId="91" fillId="0" borderId="314" applyAlignment="0"/>
    <xf numFmtId="0" fontId="55" fillId="26" borderId="310" applyNumberFormat="0" applyAlignment="0" applyProtection="0">
      <alignment vertical="center"/>
    </xf>
    <xf numFmtId="0" fontId="75" fillId="13" borderId="310" applyNumberFormat="0" applyAlignment="0" applyProtection="0">
      <alignment vertical="center"/>
    </xf>
    <xf numFmtId="0" fontId="47" fillId="31" borderId="311" applyNumberFormat="0" applyFont="0" applyAlignment="0" applyProtection="0">
      <alignment vertical="center"/>
    </xf>
    <xf numFmtId="0" fontId="86" fillId="26" borderId="312" applyNumberFormat="0" applyAlignment="0" applyProtection="0">
      <alignment vertical="center"/>
    </xf>
    <xf numFmtId="0" fontId="91" fillId="0" borderId="313">
      <alignment vertical="justify" wrapText="1"/>
    </xf>
    <xf numFmtId="37" fontId="91" fillId="0" borderId="314" applyAlignment="0"/>
    <xf numFmtId="0" fontId="55" fillId="26" borderId="310" applyNumberFormat="0" applyAlignment="0" applyProtection="0">
      <alignment vertical="center"/>
    </xf>
    <xf numFmtId="0" fontId="75" fillId="13" borderId="310" applyNumberFormat="0" applyAlignment="0" applyProtection="0">
      <alignment vertical="center"/>
    </xf>
    <xf numFmtId="0" fontId="47" fillId="31" borderId="311" applyNumberFormat="0" applyFont="0" applyAlignment="0" applyProtection="0">
      <alignment vertical="center"/>
    </xf>
    <xf numFmtId="0" fontId="86" fillId="26" borderId="312" applyNumberFormat="0" applyAlignment="0" applyProtection="0">
      <alignment vertical="center"/>
    </xf>
    <xf numFmtId="0" fontId="91" fillId="0" borderId="313">
      <alignment vertical="justify" wrapText="1"/>
    </xf>
    <xf numFmtId="37" fontId="91" fillId="0" borderId="314" applyAlignment="0"/>
    <xf numFmtId="0" fontId="55" fillId="26" borderId="310" applyNumberFormat="0" applyAlignment="0" applyProtection="0">
      <alignment vertical="center"/>
    </xf>
    <xf numFmtId="0" fontId="75" fillId="13" borderId="310" applyNumberFormat="0" applyAlignment="0" applyProtection="0">
      <alignment vertical="center"/>
    </xf>
    <xf numFmtId="0" fontId="47" fillId="31" borderId="311" applyNumberFormat="0" applyFont="0" applyAlignment="0" applyProtection="0">
      <alignment vertical="center"/>
    </xf>
    <xf numFmtId="0" fontId="86" fillId="26" borderId="312" applyNumberFormat="0" applyAlignment="0" applyProtection="0">
      <alignment vertical="center"/>
    </xf>
    <xf numFmtId="0" fontId="91" fillId="0" borderId="313">
      <alignment vertical="justify" wrapText="1"/>
    </xf>
    <xf numFmtId="0" fontId="55" fillId="26" borderId="304" applyNumberFormat="0" applyAlignment="0" applyProtection="0">
      <alignment vertical="center"/>
    </xf>
    <xf numFmtId="0" fontId="68" fillId="0" borderId="302">
      <alignment horizontal="left" vertical="center"/>
    </xf>
    <xf numFmtId="0" fontId="75" fillId="13" borderId="304" applyNumberFormat="0" applyAlignment="0" applyProtection="0">
      <alignment vertical="center"/>
    </xf>
    <xf numFmtId="0" fontId="47" fillId="31" borderId="305" applyNumberFormat="0" applyFont="0" applyAlignment="0" applyProtection="0">
      <alignment vertical="center"/>
    </xf>
    <xf numFmtId="0" fontId="86" fillId="26" borderId="306" applyNumberFormat="0" applyAlignment="0" applyProtection="0">
      <alignment vertical="center"/>
    </xf>
    <xf numFmtId="0" fontId="91" fillId="0" borderId="307">
      <alignment vertical="justify" wrapText="1"/>
    </xf>
    <xf numFmtId="37" fontId="91" fillId="0" borderId="314" applyAlignment="0"/>
    <xf numFmtId="0" fontId="55" fillId="26" borderId="304" applyNumberFormat="0" applyAlignment="0" applyProtection="0">
      <alignment vertical="center"/>
    </xf>
    <xf numFmtId="0" fontId="75" fillId="13" borderId="304" applyNumberFormat="0" applyAlignment="0" applyProtection="0">
      <alignment vertical="center"/>
    </xf>
    <xf numFmtId="0" fontId="47" fillId="31" borderId="305" applyNumberFormat="0" applyFont="0" applyAlignment="0" applyProtection="0">
      <alignment vertical="center"/>
    </xf>
    <xf numFmtId="0" fontId="86" fillId="26" borderId="306" applyNumberFormat="0" applyAlignment="0" applyProtection="0">
      <alignment vertical="center"/>
    </xf>
    <xf numFmtId="0" fontId="91" fillId="0" borderId="307">
      <alignment vertical="justify" wrapText="1"/>
    </xf>
    <xf numFmtId="0" fontId="91" fillId="0" borderId="325">
      <alignment vertical="justify" wrapText="1"/>
    </xf>
    <xf numFmtId="0" fontId="40" fillId="0" borderId="303">
      <alignment horizontal="center"/>
    </xf>
    <xf numFmtId="0" fontId="91" fillId="0" borderId="325">
      <alignment vertical="justify" wrapText="1"/>
    </xf>
    <xf numFmtId="228" fontId="29" fillId="0" borderId="303">
      <alignment horizontal="right" vertical="center" shrinkToFit="1"/>
    </xf>
    <xf numFmtId="0" fontId="90" fillId="0" borderId="303" applyNumberFormat="0" applyAlignment="0"/>
    <xf numFmtId="0" fontId="86" fillId="26" borderId="324" applyNumberFormat="0" applyAlignment="0" applyProtection="0">
      <alignment vertical="center"/>
    </xf>
    <xf numFmtId="0" fontId="86" fillId="26" borderId="324" applyNumberFormat="0" applyAlignment="0" applyProtection="0">
      <alignment vertical="center"/>
    </xf>
    <xf numFmtId="0" fontId="47" fillId="31" borderId="323" applyNumberFormat="0" applyFont="0" applyAlignment="0" applyProtection="0">
      <alignment vertical="center"/>
    </xf>
    <xf numFmtId="0" fontId="47" fillId="31" borderId="323" applyNumberFormat="0" applyFont="0" applyAlignment="0" applyProtection="0">
      <alignment vertical="center"/>
    </xf>
    <xf numFmtId="0" fontId="55" fillId="26" borderId="322" applyNumberFormat="0" applyAlignment="0" applyProtection="0">
      <alignment vertical="center"/>
    </xf>
    <xf numFmtId="0" fontId="55" fillId="26" borderId="316" applyNumberFormat="0" applyAlignment="0" applyProtection="0">
      <alignment vertical="center"/>
    </xf>
    <xf numFmtId="10" fontId="66" fillId="28" borderId="303" applyNumberFormat="0" applyBorder="0" applyAlignment="0" applyProtection="0"/>
    <xf numFmtId="0" fontId="75" fillId="13" borderId="322" applyNumberFormat="0" applyAlignment="0" applyProtection="0">
      <alignment vertical="center"/>
    </xf>
    <xf numFmtId="0" fontId="75" fillId="13" borderId="322" applyNumberFormat="0" applyAlignment="0" applyProtection="0">
      <alignment vertical="center"/>
    </xf>
    <xf numFmtId="0" fontId="68" fillId="0" borderId="321">
      <alignment horizontal="left" vertical="center"/>
    </xf>
    <xf numFmtId="0" fontId="68" fillId="0" borderId="315">
      <alignment horizontal="left" vertical="center"/>
    </xf>
    <xf numFmtId="0" fontId="75" fillId="13" borderId="322" applyNumberFormat="0" applyAlignment="0" applyProtection="0">
      <alignment vertical="center"/>
    </xf>
    <xf numFmtId="0" fontId="75" fillId="13" borderId="316" applyNumberFormat="0" applyAlignment="0" applyProtection="0">
      <alignment vertical="center"/>
    </xf>
    <xf numFmtId="10" fontId="66" fillId="28" borderId="303" applyNumberFormat="0" applyBorder="0" applyAlignment="0" applyProtection="0"/>
    <xf numFmtId="0" fontId="55" fillId="26" borderId="322" applyNumberFormat="0" applyAlignment="0" applyProtection="0">
      <alignment vertical="center"/>
    </xf>
    <xf numFmtId="0" fontId="55" fillId="26" borderId="322" applyNumberFormat="0" applyAlignment="0" applyProtection="0">
      <alignment vertical="center"/>
    </xf>
    <xf numFmtId="0" fontId="47" fillId="31" borderId="317" applyNumberFormat="0" applyFont="0" applyAlignment="0" applyProtection="0">
      <alignment vertical="center"/>
    </xf>
    <xf numFmtId="0" fontId="47" fillId="31" borderId="323" applyNumberFormat="0" applyFont="0" applyAlignment="0" applyProtection="0">
      <alignment vertical="center"/>
    </xf>
    <xf numFmtId="0" fontId="86" fillId="26" borderId="318" applyNumberFormat="0" applyAlignment="0" applyProtection="0">
      <alignment vertical="center"/>
    </xf>
    <xf numFmtId="0" fontId="86" fillId="26" borderId="324" applyNumberFormat="0" applyAlignment="0" applyProtection="0">
      <alignment vertical="center"/>
    </xf>
    <xf numFmtId="0" fontId="90" fillId="0" borderId="303" applyNumberFormat="0" applyAlignment="0"/>
    <xf numFmtId="228" fontId="29" fillId="0" borderId="303">
      <alignment horizontal="right" vertical="center" shrinkToFit="1"/>
    </xf>
    <xf numFmtId="0" fontId="91" fillId="0" borderId="319">
      <alignment vertical="justify" wrapText="1"/>
    </xf>
    <xf numFmtId="0" fontId="40" fillId="0" borderId="303">
      <alignment horizontal="center"/>
    </xf>
    <xf numFmtId="0" fontId="91" fillId="0" borderId="325">
      <alignment vertical="justify" wrapText="1"/>
    </xf>
    <xf numFmtId="37" fontId="91" fillId="0" borderId="320" applyAlignment="0"/>
    <xf numFmtId="0" fontId="55" fillId="26" borderId="316" applyNumberFormat="0" applyAlignment="0" applyProtection="0">
      <alignment vertical="center"/>
    </xf>
    <xf numFmtId="0" fontId="75" fillId="13" borderId="316" applyNumberFormat="0" applyAlignment="0" applyProtection="0">
      <alignment vertical="center"/>
    </xf>
    <xf numFmtId="0" fontId="47" fillId="31" borderId="317" applyNumberFormat="0" applyFont="0" applyAlignment="0" applyProtection="0">
      <alignment vertical="center"/>
    </xf>
    <xf numFmtId="0" fontId="86" fillId="26" borderId="318" applyNumberFormat="0" applyAlignment="0" applyProtection="0">
      <alignment vertical="center"/>
    </xf>
    <xf numFmtId="0" fontId="91" fillId="0" borderId="319">
      <alignment vertical="justify" wrapText="1"/>
    </xf>
    <xf numFmtId="37" fontId="91" fillId="0" borderId="326" applyAlignment="0"/>
    <xf numFmtId="0" fontId="55" fillId="26" borderId="322" applyNumberFormat="0" applyAlignment="0" applyProtection="0">
      <alignment vertical="center"/>
    </xf>
    <xf numFmtId="0" fontId="75" fillId="13" borderId="322" applyNumberFormat="0" applyAlignment="0" applyProtection="0">
      <alignment vertical="center"/>
    </xf>
    <xf numFmtId="0" fontId="47" fillId="31" borderId="323" applyNumberFormat="0" applyFont="0" applyAlignment="0" applyProtection="0">
      <alignment vertical="center"/>
    </xf>
    <xf numFmtId="0" fontId="86" fillId="26" borderId="324" applyNumberFormat="0" applyAlignment="0" applyProtection="0">
      <alignment vertical="center"/>
    </xf>
    <xf numFmtId="0" fontId="91" fillId="0" borderId="325">
      <alignment vertical="justify" wrapText="1"/>
    </xf>
    <xf numFmtId="37" fontId="91" fillId="0" borderId="326" applyAlignment="0"/>
    <xf numFmtId="0" fontId="55" fillId="26" borderId="322" applyNumberFormat="0" applyAlignment="0" applyProtection="0">
      <alignment vertical="center"/>
    </xf>
    <xf numFmtId="0" fontId="75" fillId="13" borderId="322" applyNumberFormat="0" applyAlignment="0" applyProtection="0">
      <alignment vertical="center"/>
    </xf>
    <xf numFmtId="0" fontId="47" fillId="31" borderId="323" applyNumberFormat="0" applyFont="0" applyAlignment="0" applyProtection="0">
      <alignment vertical="center"/>
    </xf>
    <xf numFmtId="0" fontId="86" fillId="26" borderId="324" applyNumberFormat="0" applyAlignment="0" applyProtection="0">
      <alignment vertical="center"/>
    </xf>
    <xf numFmtId="0" fontId="91" fillId="0" borderId="325">
      <alignment vertical="justify" wrapText="1"/>
    </xf>
    <xf numFmtId="37" fontId="91" fillId="0" borderId="326" applyAlignment="0"/>
    <xf numFmtId="0" fontId="55" fillId="26" borderId="322" applyNumberFormat="0" applyAlignment="0" applyProtection="0">
      <alignment vertical="center"/>
    </xf>
    <xf numFmtId="0" fontId="75" fillId="13" borderId="322" applyNumberFormat="0" applyAlignment="0" applyProtection="0">
      <alignment vertical="center"/>
    </xf>
    <xf numFmtId="0" fontId="47" fillId="31" borderId="323" applyNumberFormat="0" applyFont="0" applyAlignment="0" applyProtection="0">
      <alignment vertical="center"/>
    </xf>
    <xf numFmtId="0" fontId="86" fillId="26" borderId="324" applyNumberFormat="0" applyAlignment="0" applyProtection="0">
      <alignment vertical="center"/>
    </xf>
    <xf numFmtId="0" fontId="91" fillId="0" borderId="325">
      <alignment vertical="justify" wrapText="1"/>
    </xf>
    <xf numFmtId="0" fontId="47" fillId="31" borderId="395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1" fillId="0" borderId="409">
      <alignment vertical="justify" wrapText="1"/>
    </xf>
    <xf numFmtId="0" fontId="86" fillId="26" borderId="414" applyNumberFormat="0" applyAlignment="0" applyProtection="0">
      <alignment vertical="center"/>
    </xf>
    <xf numFmtId="0" fontId="86" fillId="26" borderId="408" applyNumberFormat="0" applyAlignment="0" applyProtection="0">
      <alignment vertical="center"/>
    </xf>
    <xf numFmtId="0" fontId="47" fillId="31" borderId="413" applyNumberFormat="0" applyFont="0" applyAlignment="0" applyProtection="0">
      <alignment vertical="center"/>
    </xf>
    <xf numFmtId="0" fontId="47" fillId="31" borderId="407" applyNumberFormat="0" applyFont="0" applyAlignment="0" applyProtection="0">
      <alignment vertical="center"/>
    </xf>
    <xf numFmtId="0" fontId="55" fillId="26" borderId="412" applyNumberFormat="0" applyAlignment="0" applyProtection="0">
      <alignment vertical="center"/>
    </xf>
    <xf numFmtId="0" fontId="55" fillId="26" borderId="412" applyNumberFormat="0" applyAlignment="0" applyProtection="0">
      <alignment vertical="center"/>
    </xf>
    <xf numFmtId="0" fontId="75" fillId="13" borderId="406" applyNumberFormat="0" applyAlignment="0" applyProtection="0">
      <alignment vertical="center"/>
    </xf>
    <xf numFmtId="0" fontId="75" fillId="13" borderId="412" applyNumberFormat="0" applyAlignment="0" applyProtection="0">
      <alignment vertical="center"/>
    </xf>
    <xf numFmtId="0" fontId="68" fillId="0" borderId="405">
      <alignment horizontal="left" vertical="center"/>
    </xf>
    <xf numFmtId="0" fontId="68" fillId="0" borderId="411">
      <alignment horizontal="left" vertical="center"/>
    </xf>
    <xf numFmtId="0" fontId="75" fillId="13" borderId="412" applyNumberFormat="0" applyAlignment="0" applyProtection="0">
      <alignment vertical="center"/>
    </xf>
    <xf numFmtId="0" fontId="75" fillId="13" borderId="412" applyNumberFormat="0" applyAlignment="0" applyProtection="0">
      <alignment vertical="center"/>
    </xf>
    <xf numFmtId="0" fontId="55" fillId="26" borderId="406" applyNumberFormat="0" applyAlignment="0" applyProtection="0">
      <alignment vertical="center"/>
    </xf>
    <xf numFmtId="0" fontId="55" fillId="26" borderId="412" applyNumberFormat="0" applyAlignment="0" applyProtection="0">
      <alignment vertical="center"/>
    </xf>
    <xf numFmtId="0" fontId="47" fillId="31" borderId="413" applyNumberFormat="0" applyFont="0" applyAlignment="0" applyProtection="0">
      <alignment vertical="center"/>
    </xf>
    <xf numFmtId="0" fontId="47" fillId="31" borderId="413" applyNumberFormat="0" applyFont="0" applyAlignment="0" applyProtection="0">
      <alignment vertical="center"/>
    </xf>
    <xf numFmtId="0" fontId="86" fillId="26" borderId="414" applyNumberFormat="0" applyAlignment="0" applyProtection="0">
      <alignment vertical="center"/>
    </xf>
    <xf numFmtId="0" fontId="86" fillId="26" borderId="414" applyNumberFormat="0" applyAlignment="0" applyProtection="0">
      <alignment vertical="center"/>
    </xf>
    <xf numFmtId="0" fontId="91" fillId="0" borderId="415">
      <alignment vertical="justify" wrapText="1"/>
    </xf>
    <xf numFmtId="0" fontId="91" fillId="0" borderId="415">
      <alignment vertical="justify" wrapText="1"/>
    </xf>
    <xf numFmtId="0" fontId="91" fillId="0" borderId="403">
      <alignment vertical="justify" wrapText="1"/>
    </xf>
    <xf numFmtId="0" fontId="86" fillId="26" borderId="402" applyNumberFormat="0" applyAlignment="0" applyProtection="0">
      <alignment vertical="center"/>
    </xf>
    <xf numFmtId="0" fontId="47" fillId="31" borderId="401" applyNumberFormat="0" applyFont="0" applyAlignment="0" applyProtection="0">
      <alignment vertical="center"/>
    </xf>
    <xf numFmtId="0" fontId="75" fillId="13" borderId="400" applyNumberFormat="0" applyAlignment="0" applyProtection="0">
      <alignment vertical="center"/>
    </xf>
    <xf numFmtId="0" fontId="55" fillId="26" borderId="400" applyNumberFormat="0" applyAlignment="0" applyProtection="0">
      <alignment vertical="center"/>
    </xf>
    <xf numFmtId="37" fontId="91" fillId="0" borderId="404" applyAlignment="0"/>
    <xf numFmtId="0" fontId="91" fillId="0" borderId="403">
      <alignment vertical="justify" wrapText="1"/>
    </xf>
    <xf numFmtId="0" fontId="86" fillId="26" borderId="402" applyNumberFormat="0" applyAlignment="0" applyProtection="0">
      <alignment vertical="center"/>
    </xf>
    <xf numFmtId="0" fontId="47" fillId="31" borderId="401" applyNumberFormat="0" applyFont="0" applyAlignment="0" applyProtection="0">
      <alignment vertical="center"/>
    </xf>
    <xf numFmtId="0" fontId="75" fillId="13" borderId="400" applyNumberFormat="0" applyAlignment="0" applyProtection="0">
      <alignment vertical="center"/>
    </xf>
    <xf numFmtId="0" fontId="68" fillId="0" borderId="399">
      <alignment horizontal="left" vertical="center"/>
    </xf>
    <xf numFmtId="0" fontId="55" fillId="26" borderId="400" applyNumberFormat="0" applyAlignment="0" applyProtection="0">
      <alignment vertical="center"/>
    </xf>
    <xf numFmtId="0" fontId="91" fillId="0" borderId="403">
      <alignment vertical="justify" wrapText="1"/>
    </xf>
    <xf numFmtId="0" fontId="86" fillId="26" borderId="402" applyNumberFormat="0" applyAlignment="0" applyProtection="0">
      <alignment vertical="center"/>
    </xf>
    <xf numFmtId="0" fontId="47" fillId="31" borderId="401" applyNumberFormat="0" applyFont="0" applyAlignment="0" applyProtection="0">
      <alignment vertical="center"/>
    </xf>
    <xf numFmtId="0" fontId="75" fillId="13" borderId="400" applyNumberFormat="0" applyAlignment="0" applyProtection="0">
      <alignment vertical="center"/>
    </xf>
    <xf numFmtId="0" fontId="55" fillId="26" borderId="400" applyNumberFormat="0" applyAlignment="0" applyProtection="0">
      <alignment vertical="center"/>
    </xf>
    <xf numFmtId="37" fontId="91" fillId="0" borderId="404" applyAlignment="0"/>
    <xf numFmtId="0" fontId="91" fillId="0" borderId="403">
      <alignment vertical="justify" wrapText="1"/>
    </xf>
    <xf numFmtId="0" fontId="86" fillId="26" borderId="402" applyNumberFormat="0" applyAlignment="0" applyProtection="0">
      <alignment vertical="center"/>
    </xf>
    <xf numFmtId="0" fontId="47" fillId="31" borderId="401" applyNumberFormat="0" applyFont="0" applyAlignment="0" applyProtection="0">
      <alignment vertical="center"/>
    </xf>
    <xf numFmtId="0" fontId="75" fillId="13" borderId="400" applyNumberFormat="0" applyAlignment="0" applyProtection="0">
      <alignment vertical="center"/>
    </xf>
    <xf numFmtId="0" fontId="55" fillId="26" borderId="400" applyNumberFormat="0" applyAlignment="0" applyProtection="0">
      <alignment vertical="center"/>
    </xf>
    <xf numFmtId="37" fontId="91" fillId="0" borderId="404" applyAlignment="0"/>
    <xf numFmtId="0" fontId="55" fillId="26" borderId="327" applyNumberFormat="0" applyAlignment="0" applyProtection="0">
      <alignment vertical="center"/>
    </xf>
    <xf numFmtId="0" fontId="91" fillId="0" borderId="403">
      <alignment vertical="justify" wrapText="1"/>
    </xf>
    <xf numFmtId="0" fontId="86" fillId="26" borderId="402" applyNumberFormat="0" applyAlignment="0" applyProtection="0">
      <alignment vertical="center"/>
    </xf>
    <xf numFmtId="0" fontId="47" fillId="31" borderId="401" applyNumberFormat="0" applyFont="0" applyAlignment="0" applyProtection="0">
      <alignment vertical="center"/>
    </xf>
    <xf numFmtId="0" fontId="75" fillId="13" borderId="400" applyNumberFormat="0" applyAlignment="0" applyProtection="0">
      <alignment vertical="center"/>
    </xf>
    <xf numFmtId="0" fontId="55" fillId="26" borderId="400" applyNumberFormat="0" applyAlignment="0" applyProtection="0">
      <alignment vertical="center"/>
    </xf>
    <xf numFmtId="37" fontId="91" fillId="0" borderId="404" applyAlignment="0"/>
    <xf numFmtId="0" fontId="91" fillId="0" borderId="397">
      <alignment vertical="justify" wrapText="1"/>
    </xf>
    <xf numFmtId="0" fontId="86" fillId="26" borderId="396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55" fillId="26" borderId="394" applyNumberFormat="0" applyAlignment="0" applyProtection="0">
      <alignment vertical="center"/>
    </xf>
    <xf numFmtId="37" fontId="91" fillId="0" borderId="398" applyAlignment="0"/>
    <xf numFmtId="0" fontId="75" fillId="13" borderId="327" applyNumberFormat="0" applyAlignment="0" applyProtection="0">
      <alignment vertical="center"/>
    </xf>
    <xf numFmtId="0" fontId="91" fillId="0" borderId="403">
      <alignment vertical="justify" wrapText="1"/>
    </xf>
    <xf numFmtId="0" fontId="91" fillId="0" borderId="397">
      <alignment vertical="justify" wrapText="1"/>
    </xf>
    <xf numFmtId="0" fontId="86" fillId="26" borderId="402" applyNumberForma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47" fillId="31" borderId="401" applyNumberFormat="0" applyFon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55" fillId="26" borderId="400" applyNumberFormat="0" applyAlignment="0" applyProtection="0">
      <alignment vertical="center"/>
    </xf>
    <xf numFmtId="0" fontId="55" fillId="26" borderId="400" applyNumberForma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75" fillId="13" borderId="400" applyNumberFormat="0" applyAlignment="0" applyProtection="0">
      <alignment vertical="center"/>
    </xf>
    <xf numFmtId="0" fontId="68" fillId="0" borderId="381">
      <alignment horizontal="left" vertical="center"/>
    </xf>
    <xf numFmtId="0" fontId="68" fillId="0" borderId="399">
      <alignment horizontal="left" vertical="center"/>
    </xf>
    <xf numFmtId="0" fontId="75" fillId="13" borderId="400" applyNumberFormat="0" applyAlignment="0" applyProtection="0">
      <alignment vertical="center"/>
    </xf>
    <xf numFmtId="0" fontId="75" fillId="13" borderId="400" applyNumberFormat="0" applyAlignment="0" applyProtection="0">
      <alignment vertical="center"/>
    </xf>
    <xf numFmtId="0" fontId="55" fillId="26" borderId="394" applyNumberFormat="0" applyAlignment="0" applyProtection="0">
      <alignment vertical="center"/>
    </xf>
    <xf numFmtId="0" fontId="55" fillId="26" borderId="400" applyNumberFormat="0" applyAlignment="0" applyProtection="0">
      <alignment vertical="center"/>
    </xf>
    <xf numFmtId="0" fontId="47" fillId="31" borderId="401" applyNumberFormat="0" applyFont="0" applyAlignment="0" applyProtection="0">
      <alignment vertical="center"/>
    </xf>
    <xf numFmtId="0" fontId="47" fillId="31" borderId="401" applyNumberFormat="0" applyFon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86" fillId="26" borderId="402" applyNumberFormat="0" applyAlignment="0" applyProtection="0">
      <alignment vertical="center"/>
    </xf>
    <xf numFmtId="0" fontId="86" fillId="26" borderId="402" applyNumberForma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91" fillId="0" borderId="403">
      <alignment vertical="justify" wrapText="1"/>
    </xf>
    <xf numFmtId="0" fontId="91" fillId="0" borderId="403">
      <alignment vertical="justify" wrapText="1"/>
    </xf>
    <xf numFmtId="0" fontId="91" fillId="0" borderId="397">
      <alignment vertical="justify" wrapText="1"/>
    </xf>
    <xf numFmtId="0" fontId="86" fillId="26" borderId="396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55" fillId="26" borderId="394" applyNumberFormat="0" applyAlignment="0" applyProtection="0">
      <alignment vertical="center"/>
    </xf>
    <xf numFmtId="37" fontId="91" fillId="0" borderId="398" applyAlignment="0"/>
    <xf numFmtId="0" fontId="91" fillId="0" borderId="330">
      <alignment vertical="justify" wrapText="1"/>
    </xf>
    <xf numFmtId="0" fontId="91" fillId="0" borderId="397">
      <alignment vertical="justify" wrapText="1"/>
    </xf>
    <xf numFmtId="37" fontId="91" fillId="0" borderId="331" applyAlignment="0"/>
    <xf numFmtId="0" fontId="55" fillId="26" borderId="327" applyNumberFormat="0" applyAlignment="0" applyProtection="0">
      <alignment vertical="center"/>
    </xf>
    <xf numFmtId="0" fontId="75" fillId="13" borderId="327" applyNumberForma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91" fillId="0" borderId="330">
      <alignment vertical="justify" wrapText="1"/>
    </xf>
    <xf numFmtId="0" fontId="75" fillId="13" borderId="394" applyNumberFormat="0" applyAlignment="0" applyProtection="0">
      <alignment vertical="center"/>
    </xf>
    <xf numFmtId="0" fontId="91" fillId="0" borderId="336">
      <alignment vertical="justify" wrapText="1"/>
    </xf>
    <xf numFmtId="0" fontId="91" fillId="0" borderId="336">
      <alignment vertical="justify" wrapText="1"/>
    </xf>
    <xf numFmtId="0" fontId="86" fillId="26" borderId="335" applyNumberFormat="0" applyAlignment="0" applyProtection="0">
      <alignment vertical="center"/>
    </xf>
    <xf numFmtId="0" fontId="86" fillId="26" borderId="335" applyNumberFormat="0" applyAlignment="0" applyProtection="0">
      <alignment vertical="center"/>
    </xf>
    <xf numFmtId="0" fontId="47" fillId="31" borderId="334" applyNumberFormat="0" applyFont="0" applyAlignment="0" applyProtection="0">
      <alignment vertical="center"/>
    </xf>
    <xf numFmtId="0" fontId="47" fillId="31" borderId="334" applyNumberFormat="0" applyFont="0" applyAlignment="0" applyProtection="0">
      <alignment vertical="center"/>
    </xf>
    <xf numFmtId="0" fontId="55" fillId="26" borderId="333" applyNumberFormat="0" applyAlignment="0" applyProtection="0">
      <alignment vertical="center"/>
    </xf>
    <xf numFmtId="0" fontId="55" fillId="26" borderId="327" applyNumberFormat="0" applyAlignment="0" applyProtection="0">
      <alignment vertical="center"/>
    </xf>
    <xf numFmtId="0" fontId="75" fillId="13" borderId="333" applyNumberFormat="0" applyAlignment="0" applyProtection="0">
      <alignment vertical="center"/>
    </xf>
    <xf numFmtId="0" fontId="75" fillId="13" borderId="333" applyNumberFormat="0" applyAlignment="0" applyProtection="0">
      <alignment vertical="center"/>
    </xf>
    <xf numFmtId="0" fontId="68" fillId="0" borderId="332">
      <alignment horizontal="left" vertical="center"/>
    </xf>
    <xf numFmtId="0" fontId="75" fillId="13" borderId="333" applyNumberFormat="0" applyAlignment="0" applyProtection="0">
      <alignment vertical="center"/>
    </xf>
    <xf numFmtId="0" fontId="75" fillId="13" borderId="327" applyNumberFormat="0" applyAlignment="0" applyProtection="0">
      <alignment vertical="center"/>
    </xf>
    <xf numFmtId="0" fontId="55" fillId="26" borderId="333" applyNumberFormat="0" applyAlignment="0" applyProtection="0">
      <alignment vertical="center"/>
    </xf>
    <xf numFmtId="0" fontId="55" fillId="26" borderId="333" applyNumberForma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47" fillId="31" borderId="334" applyNumberFormat="0" applyFon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86" fillId="26" borderId="335" applyNumberFormat="0" applyAlignment="0" applyProtection="0">
      <alignment vertical="center"/>
    </xf>
    <xf numFmtId="0" fontId="91" fillId="0" borderId="330">
      <alignment vertical="justify" wrapText="1"/>
    </xf>
    <xf numFmtId="0" fontId="91" fillId="0" borderId="336">
      <alignment vertical="justify" wrapText="1"/>
    </xf>
    <xf numFmtId="0" fontId="55" fillId="26" borderId="394" applyNumberFormat="0" applyAlignment="0" applyProtection="0">
      <alignment vertical="center"/>
    </xf>
    <xf numFmtId="37" fontId="91" fillId="0" borderId="331" applyAlignment="0"/>
    <xf numFmtId="0" fontId="55" fillId="26" borderId="327" applyNumberFormat="0" applyAlignment="0" applyProtection="0">
      <alignment vertical="center"/>
    </xf>
    <xf numFmtId="0" fontId="75" fillId="13" borderId="327" applyNumberForma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91" fillId="0" borderId="330">
      <alignment vertical="justify" wrapText="1"/>
    </xf>
    <xf numFmtId="37" fontId="91" fillId="0" borderId="337" applyAlignment="0"/>
    <xf numFmtId="0" fontId="55" fillId="26" borderId="333" applyNumberFormat="0" applyAlignment="0" applyProtection="0">
      <alignment vertical="center"/>
    </xf>
    <xf numFmtId="0" fontId="75" fillId="13" borderId="333" applyNumberFormat="0" applyAlignment="0" applyProtection="0">
      <alignment vertical="center"/>
    </xf>
    <xf numFmtId="0" fontId="47" fillId="31" borderId="334" applyNumberFormat="0" applyFont="0" applyAlignment="0" applyProtection="0">
      <alignment vertical="center"/>
    </xf>
    <xf numFmtId="0" fontId="86" fillId="26" borderId="335" applyNumberFormat="0" applyAlignment="0" applyProtection="0">
      <alignment vertical="center"/>
    </xf>
    <xf numFmtId="0" fontId="91" fillId="0" borderId="336">
      <alignment vertical="justify" wrapText="1"/>
    </xf>
    <xf numFmtId="37" fontId="91" fillId="0" borderId="337" applyAlignment="0"/>
    <xf numFmtId="0" fontId="55" fillId="26" borderId="333" applyNumberFormat="0" applyAlignment="0" applyProtection="0">
      <alignment vertical="center"/>
    </xf>
    <xf numFmtId="0" fontId="75" fillId="13" borderId="333" applyNumberFormat="0" applyAlignment="0" applyProtection="0">
      <alignment vertical="center"/>
    </xf>
    <xf numFmtId="0" fontId="47" fillId="31" borderId="334" applyNumberFormat="0" applyFont="0" applyAlignment="0" applyProtection="0">
      <alignment vertical="center"/>
    </xf>
    <xf numFmtId="0" fontId="86" fillId="26" borderId="335" applyNumberFormat="0" applyAlignment="0" applyProtection="0">
      <alignment vertical="center"/>
    </xf>
    <xf numFmtId="0" fontId="91" fillId="0" borderId="336">
      <alignment vertical="justify" wrapText="1"/>
    </xf>
    <xf numFmtId="37" fontId="91" fillId="0" borderId="337" applyAlignment="0"/>
    <xf numFmtId="0" fontId="55" fillId="26" borderId="333" applyNumberFormat="0" applyAlignment="0" applyProtection="0">
      <alignment vertical="center"/>
    </xf>
    <xf numFmtId="0" fontId="75" fillId="13" borderId="333" applyNumberFormat="0" applyAlignment="0" applyProtection="0">
      <alignment vertical="center"/>
    </xf>
    <xf numFmtId="0" fontId="47" fillId="31" borderId="334" applyNumberFormat="0" applyFont="0" applyAlignment="0" applyProtection="0">
      <alignment vertical="center"/>
    </xf>
    <xf numFmtId="0" fontId="86" fillId="26" borderId="335" applyNumberFormat="0" applyAlignment="0" applyProtection="0">
      <alignment vertical="center"/>
    </xf>
    <xf numFmtId="0" fontId="91" fillId="0" borderId="336">
      <alignment vertical="justify" wrapText="1"/>
    </xf>
    <xf numFmtId="0" fontId="55" fillId="26" borderId="333" applyNumberFormat="0" applyAlignment="0" applyProtection="0">
      <alignment vertical="center"/>
    </xf>
    <xf numFmtId="0" fontId="68" fillId="0" borderId="332">
      <alignment horizontal="left" vertical="center"/>
    </xf>
    <xf numFmtId="0" fontId="75" fillId="13" borderId="333" applyNumberFormat="0" applyAlignment="0" applyProtection="0">
      <alignment vertical="center"/>
    </xf>
    <xf numFmtId="0" fontId="47" fillId="31" borderId="334" applyNumberFormat="0" applyFont="0" applyAlignment="0" applyProtection="0">
      <alignment vertical="center"/>
    </xf>
    <xf numFmtId="0" fontId="86" fillId="26" borderId="335" applyNumberFormat="0" applyAlignment="0" applyProtection="0">
      <alignment vertical="center"/>
    </xf>
    <xf numFmtId="0" fontId="91" fillId="0" borderId="336">
      <alignment vertical="justify" wrapText="1"/>
    </xf>
    <xf numFmtId="37" fontId="91" fillId="0" borderId="337" applyAlignment="0"/>
    <xf numFmtId="0" fontId="55" fillId="26" borderId="333" applyNumberFormat="0" applyAlignment="0" applyProtection="0">
      <alignment vertical="center"/>
    </xf>
    <xf numFmtId="0" fontId="75" fillId="13" borderId="333" applyNumberFormat="0" applyAlignment="0" applyProtection="0">
      <alignment vertical="center"/>
    </xf>
    <xf numFmtId="0" fontId="47" fillId="31" borderId="334" applyNumberFormat="0" applyFont="0" applyAlignment="0" applyProtection="0">
      <alignment vertical="center"/>
    </xf>
    <xf numFmtId="0" fontId="86" fillId="26" borderId="335" applyNumberFormat="0" applyAlignment="0" applyProtection="0">
      <alignment vertical="center"/>
    </xf>
    <xf numFmtId="0" fontId="91" fillId="0" borderId="336">
      <alignment vertical="justify" wrapText="1"/>
    </xf>
    <xf numFmtId="0" fontId="91" fillId="0" borderId="348">
      <alignment vertical="justify" wrapText="1"/>
    </xf>
    <xf numFmtId="0" fontId="91" fillId="0" borderId="348">
      <alignment vertical="justify" wrapText="1"/>
    </xf>
    <xf numFmtId="0" fontId="86" fillId="26" borderId="347" applyNumberFormat="0" applyAlignment="0" applyProtection="0">
      <alignment vertical="center"/>
    </xf>
    <xf numFmtId="0" fontId="86" fillId="26" borderId="347" applyNumberFormat="0" applyAlignment="0" applyProtection="0">
      <alignment vertical="center"/>
    </xf>
    <xf numFmtId="0" fontId="47" fillId="31" borderId="346" applyNumberFormat="0" applyFont="0" applyAlignment="0" applyProtection="0">
      <alignment vertical="center"/>
    </xf>
    <xf numFmtId="0" fontId="47" fillId="31" borderId="346" applyNumberFormat="0" applyFont="0" applyAlignment="0" applyProtection="0">
      <alignment vertical="center"/>
    </xf>
    <xf numFmtId="0" fontId="55" fillId="26" borderId="345" applyNumberFormat="0" applyAlignment="0" applyProtection="0">
      <alignment vertical="center"/>
    </xf>
    <xf numFmtId="0" fontId="55" fillId="26" borderId="339" applyNumberFormat="0" applyAlignment="0" applyProtection="0">
      <alignment vertical="center"/>
    </xf>
    <xf numFmtId="0" fontId="75" fillId="13" borderId="345" applyNumberFormat="0" applyAlignment="0" applyProtection="0">
      <alignment vertical="center"/>
    </xf>
    <xf numFmtId="0" fontId="75" fillId="13" borderId="345" applyNumberFormat="0" applyAlignment="0" applyProtection="0">
      <alignment vertical="center"/>
    </xf>
    <xf numFmtId="0" fontId="68" fillId="0" borderId="344">
      <alignment horizontal="left" vertical="center"/>
    </xf>
    <xf numFmtId="0" fontId="68" fillId="0" borderId="338">
      <alignment horizontal="left" vertical="center"/>
    </xf>
    <xf numFmtId="0" fontId="75" fillId="13" borderId="345" applyNumberFormat="0" applyAlignment="0" applyProtection="0">
      <alignment vertical="center"/>
    </xf>
    <xf numFmtId="0" fontId="75" fillId="13" borderId="339" applyNumberFormat="0" applyAlignment="0" applyProtection="0">
      <alignment vertical="center"/>
    </xf>
    <xf numFmtId="0" fontId="55" fillId="26" borderId="345" applyNumberFormat="0" applyAlignment="0" applyProtection="0">
      <alignment vertical="center"/>
    </xf>
    <xf numFmtId="0" fontId="55" fillId="26" borderId="345" applyNumberFormat="0" applyAlignment="0" applyProtection="0">
      <alignment vertical="center"/>
    </xf>
    <xf numFmtId="0" fontId="47" fillId="31" borderId="340" applyNumberFormat="0" applyFont="0" applyAlignment="0" applyProtection="0">
      <alignment vertical="center"/>
    </xf>
    <xf numFmtId="0" fontId="47" fillId="31" borderId="346" applyNumberFormat="0" applyFont="0" applyAlignment="0" applyProtection="0">
      <alignment vertical="center"/>
    </xf>
    <xf numFmtId="0" fontId="86" fillId="26" borderId="341" applyNumberFormat="0" applyAlignment="0" applyProtection="0">
      <alignment vertical="center"/>
    </xf>
    <xf numFmtId="0" fontId="86" fillId="26" borderId="347" applyNumberFormat="0" applyAlignment="0" applyProtection="0">
      <alignment vertical="center"/>
    </xf>
    <xf numFmtId="0" fontId="91" fillId="0" borderId="342">
      <alignment vertical="justify" wrapText="1"/>
    </xf>
    <xf numFmtId="0" fontId="91" fillId="0" borderId="348">
      <alignment vertical="justify" wrapText="1"/>
    </xf>
    <xf numFmtId="37" fontId="91" fillId="0" borderId="343" applyAlignment="0"/>
    <xf numFmtId="0" fontId="55" fillId="26" borderId="339" applyNumberFormat="0" applyAlignment="0" applyProtection="0">
      <alignment vertical="center"/>
    </xf>
    <xf numFmtId="0" fontId="75" fillId="13" borderId="339" applyNumberFormat="0" applyAlignment="0" applyProtection="0">
      <alignment vertical="center"/>
    </xf>
    <xf numFmtId="0" fontId="47" fillId="31" borderId="340" applyNumberFormat="0" applyFont="0" applyAlignment="0" applyProtection="0">
      <alignment vertical="center"/>
    </xf>
    <xf numFmtId="0" fontId="86" fillId="26" borderId="341" applyNumberFormat="0" applyAlignment="0" applyProtection="0">
      <alignment vertical="center"/>
    </xf>
    <xf numFmtId="0" fontId="91" fillId="0" borderId="342">
      <alignment vertical="justify" wrapText="1"/>
    </xf>
    <xf numFmtId="37" fontId="91" fillId="0" borderId="349" applyAlignment="0"/>
    <xf numFmtId="0" fontId="55" fillId="26" borderId="345" applyNumberFormat="0" applyAlignment="0" applyProtection="0">
      <alignment vertical="center"/>
    </xf>
    <xf numFmtId="0" fontId="75" fillId="13" borderId="345" applyNumberFormat="0" applyAlignment="0" applyProtection="0">
      <alignment vertical="center"/>
    </xf>
    <xf numFmtId="0" fontId="47" fillId="31" borderId="346" applyNumberFormat="0" applyFont="0" applyAlignment="0" applyProtection="0">
      <alignment vertical="center"/>
    </xf>
    <xf numFmtId="0" fontId="86" fillId="26" borderId="347" applyNumberFormat="0" applyAlignment="0" applyProtection="0">
      <alignment vertical="center"/>
    </xf>
    <xf numFmtId="0" fontId="91" fillId="0" borderId="348">
      <alignment vertical="justify" wrapText="1"/>
    </xf>
    <xf numFmtId="37" fontId="91" fillId="0" borderId="349" applyAlignment="0"/>
    <xf numFmtId="0" fontId="55" fillId="26" borderId="345" applyNumberFormat="0" applyAlignment="0" applyProtection="0">
      <alignment vertical="center"/>
    </xf>
    <xf numFmtId="0" fontId="75" fillId="13" borderId="345" applyNumberFormat="0" applyAlignment="0" applyProtection="0">
      <alignment vertical="center"/>
    </xf>
    <xf numFmtId="0" fontId="47" fillId="31" borderId="346" applyNumberFormat="0" applyFont="0" applyAlignment="0" applyProtection="0">
      <alignment vertical="center"/>
    </xf>
    <xf numFmtId="0" fontId="86" fillId="26" borderId="347" applyNumberFormat="0" applyAlignment="0" applyProtection="0">
      <alignment vertical="center"/>
    </xf>
    <xf numFmtId="0" fontId="91" fillId="0" borderId="348">
      <alignment vertical="justify" wrapText="1"/>
    </xf>
    <xf numFmtId="37" fontId="91" fillId="0" borderId="349" applyAlignment="0"/>
    <xf numFmtId="0" fontId="55" fillId="26" borderId="345" applyNumberFormat="0" applyAlignment="0" applyProtection="0">
      <alignment vertical="center"/>
    </xf>
    <xf numFmtId="0" fontId="75" fillId="13" borderId="345" applyNumberFormat="0" applyAlignment="0" applyProtection="0">
      <alignment vertical="center"/>
    </xf>
    <xf numFmtId="0" fontId="47" fillId="31" borderId="346" applyNumberFormat="0" applyFont="0" applyAlignment="0" applyProtection="0">
      <alignment vertical="center"/>
    </xf>
    <xf numFmtId="0" fontId="86" fillId="26" borderId="347" applyNumberFormat="0" applyAlignment="0" applyProtection="0">
      <alignment vertical="center"/>
    </xf>
    <xf numFmtId="0" fontId="91" fillId="0" borderId="348">
      <alignment vertical="justify" wrapText="1"/>
    </xf>
    <xf numFmtId="0" fontId="55" fillId="26" borderId="327" applyNumberFormat="0" applyAlignment="0" applyProtection="0">
      <alignment vertical="center"/>
    </xf>
    <xf numFmtId="0" fontId="68" fillId="0" borderId="350">
      <alignment horizontal="left" vertical="center"/>
    </xf>
    <xf numFmtId="0" fontId="75" fillId="13" borderId="327" applyNumberForma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91" fillId="0" borderId="330">
      <alignment vertical="justify" wrapText="1"/>
    </xf>
    <xf numFmtId="37" fontId="91" fillId="0" borderId="331" applyAlignment="0"/>
    <xf numFmtId="0" fontId="55" fillId="26" borderId="327" applyNumberFormat="0" applyAlignment="0" applyProtection="0">
      <alignment vertical="center"/>
    </xf>
    <xf numFmtId="0" fontId="75" fillId="13" borderId="327" applyNumberForma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91" fillId="0" borderId="330">
      <alignment vertical="justify" wrapText="1"/>
    </xf>
    <xf numFmtId="0" fontId="91" fillId="0" borderId="355">
      <alignment vertical="justify" wrapText="1"/>
    </xf>
    <xf numFmtId="0" fontId="40" fillId="0" borderId="351">
      <alignment horizontal="center"/>
    </xf>
    <xf numFmtId="0" fontId="91" fillId="0" borderId="355">
      <alignment vertical="justify" wrapText="1"/>
    </xf>
    <xf numFmtId="228" fontId="29" fillId="0" borderId="351">
      <alignment horizontal="right" vertical="center" shrinkToFit="1"/>
    </xf>
    <xf numFmtId="0" fontId="90" fillId="0" borderId="351" applyNumberFormat="0" applyAlignment="0"/>
    <xf numFmtId="0" fontId="86" fillId="26" borderId="354" applyNumberFormat="0" applyAlignment="0" applyProtection="0">
      <alignment vertical="center"/>
    </xf>
    <xf numFmtId="0" fontId="86" fillId="26" borderId="354" applyNumberFormat="0" applyAlignment="0" applyProtection="0">
      <alignment vertical="center"/>
    </xf>
    <xf numFmtId="0" fontId="47" fillId="31" borderId="353" applyNumberFormat="0" applyFont="0" applyAlignment="0" applyProtection="0">
      <alignment vertical="center"/>
    </xf>
    <xf numFmtId="0" fontId="47" fillId="31" borderId="353" applyNumberFormat="0" applyFont="0" applyAlignment="0" applyProtection="0">
      <alignment vertical="center"/>
    </xf>
    <xf numFmtId="0" fontId="55" fillId="26" borderId="352" applyNumberFormat="0" applyAlignment="0" applyProtection="0">
      <alignment vertical="center"/>
    </xf>
    <xf numFmtId="0" fontId="55" fillId="26" borderId="327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75" fillId="13" borderId="352" applyNumberFormat="0" applyAlignment="0" applyProtection="0">
      <alignment vertical="center"/>
    </xf>
    <xf numFmtId="0" fontId="75" fillId="13" borderId="352" applyNumberFormat="0" applyAlignment="0" applyProtection="0">
      <alignment vertical="center"/>
    </xf>
    <xf numFmtId="0" fontId="68" fillId="0" borderId="350">
      <alignment horizontal="left" vertical="center"/>
    </xf>
    <xf numFmtId="0" fontId="68" fillId="0" borderId="350">
      <alignment horizontal="left" vertical="center"/>
    </xf>
    <xf numFmtId="0" fontId="75" fillId="13" borderId="352" applyNumberFormat="0" applyAlignment="0" applyProtection="0">
      <alignment vertical="center"/>
    </xf>
    <xf numFmtId="0" fontId="75" fillId="13" borderId="327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55" fillId="26" borderId="352" applyNumberFormat="0" applyAlignment="0" applyProtection="0">
      <alignment vertical="center"/>
    </xf>
    <xf numFmtId="0" fontId="55" fillId="26" borderId="352" applyNumberForma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47" fillId="31" borderId="353" applyNumberFormat="0" applyFon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86" fillId="26" borderId="354" applyNumberFormat="0" applyAlignment="0" applyProtection="0">
      <alignment vertical="center"/>
    </xf>
    <xf numFmtId="0" fontId="90" fillId="0" borderId="351" applyNumberFormat="0" applyAlignment="0"/>
    <xf numFmtId="228" fontId="29" fillId="0" borderId="351">
      <alignment horizontal="right" vertical="center" shrinkToFit="1"/>
    </xf>
    <xf numFmtId="0" fontId="91" fillId="0" borderId="330">
      <alignment vertical="justify" wrapText="1"/>
    </xf>
    <xf numFmtId="0" fontId="40" fillId="0" borderId="351">
      <alignment horizontal="center"/>
    </xf>
    <xf numFmtId="0" fontId="91" fillId="0" borderId="355">
      <alignment vertical="justify" wrapText="1"/>
    </xf>
    <xf numFmtId="37" fontId="91" fillId="0" borderId="331" applyAlignment="0"/>
    <xf numFmtId="0" fontId="55" fillId="26" borderId="327" applyNumberFormat="0" applyAlignment="0" applyProtection="0">
      <alignment vertical="center"/>
    </xf>
    <xf numFmtId="0" fontId="75" fillId="13" borderId="327" applyNumberForma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91" fillId="0" borderId="330">
      <alignment vertical="justify" wrapText="1"/>
    </xf>
    <xf numFmtId="37" fontId="91" fillId="0" borderId="356" applyAlignment="0"/>
    <xf numFmtId="0" fontId="55" fillId="26" borderId="352" applyNumberFormat="0" applyAlignment="0" applyProtection="0">
      <alignment vertical="center"/>
    </xf>
    <xf numFmtId="0" fontId="75" fillId="13" borderId="352" applyNumberFormat="0" applyAlignment="0" applyProtection="0">
      <alignment vertical="center"/>
    </xf>
    <xf numFmtId="0" fontId="47" fillId="31" borderId="353" applyNumberFormat="0" applyFont="0" applyAlignment="0" applyProtection="0">
      <alignment vertical="center"/>
    </xf>
    <xf numFmtId="0" fontId="86" fillId="26" borderId="354" applyNumberFormat="0" applyAlignment="0" applyProtection="0">
      <alignment vertical="center"/>
    </xf>
    <xf numFmtId="0" fontId="91" fillId="0" borderId="355">
      <alignment vertical="justify" wrapText="1"/>
    </xf>
    <xf numFmtId="37" fontId="91" fillId="0" borderId="356" applyAlignment="0"/>
    <xf numFmtId="0" fontId="55" fillId="26" borderId="352" applyNumberFormat="0" applyAlignment="0" applyProtection="0">
      <alignment vertical="center"/>
    </xf>
    <xf numFmtId="0" fontId="75" fillId="13" borderId="352" applyNumberFormat="0" applyAlignment="0" applyProtection="0">
      <alignment vertical="center"/>
    </xf>
    <xf numFmtId="0" fontId="47" fillId="31" borderId="353" applyNumberFormat="0" applyFont="0" applyAlignment="0" applyProtection="0">
      <alignment vertical="center"/>
    </xf>
    <xf numFmtId="0" fontId="86" fillId="26" borderId="354" applyNumberFormat="0" applyAlignment="0" applyProtection="0">
      <alignment vertical="center"/>
    </xf>
    <xf numFmtId="0" fontId="91" fillId="0" borderId="355">
      <alignment vertical="justify" wrapText="1"/>
    </xf>
    <xf numFmtId="37" fontId="91" fillId="0" borderId="356" applyAlignment="0"/>
    <xf numFmtId="0" fontId="55" fillId="26" borderId="352" applyNumberFormat="0" applyAlignment="0" applyProtection="0">
      <alignment vertical="center"/>
    </xf>
    <xf numFmtId="0" fontId="75" fillId="13" borderId="352" applyNumberFormat="0" applyAlignment="0" applyProtection="0">
      <alignment vertical="center"/>
    </xf>
    <xf numFmtId="0" fontId="47" fillId="31" borderId="353" applyNumberFormat="0" applyFont="0" applyAlignment="0" applyProtection="0">
      <alignment vertical="center"/>
    </xf>
    <xf numFmtId="0" fontId="86" fillId="26" borderId="354" applyNumberFormat="0" applyAlignment="0" applyProtection="0">
      <alignment vertical="center"/>
    </xf>
    <xf numFmtId="0" fontId="91" fillId="0" borderId="355">
      <alignment vertical="justify" wrapText="1"/>
    </xf>
    <xf numFmtId="0" fontId="55" fillId="26" borderId="327" applyNumberFormat="0" applyAlignment="0" applyProtection="0">
      <alignment vertical="center"/>
    </xf>
    <xf numFmtId="0" fontId="68" fillId="0" borderId="357">
      <alignment horizontal="left" vertical="center"/>
    </xf>
    <xf numFmtId="0" fontId="75" fillId="13" borderId="327" applyNumberForma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91" fillId="0" borderId="330">
      <alignment vertical="justify" wrapText="1"/>
    </xf>
    <xf numFmtId="37" fontId="91" fillId="0" borderId="331" applyAlignment="0"/>
    <xf numFmtId="0" fontId="55" fillId="26" borderId="327" applyNumberFormat="0" applyAlignment="0" applyProtection="0">
      <alignment vertical="center"/>
    </xf>
    <xf numFmtId="0" fontId="75" fillId="13" borderId="327" applyNumberFormat="0" applyAlignment="0" applyProtection="0">
      <alignment vertical="center"/>
    </xf>
    <xf numFmtId="0" fontId="47" fillId="31" borderId="328" applyNumberFormat="0" applyFont="0" applyAlignment="0" applyProtection="0">
      <alignment vertical="center"/>
    </xf>
    <xf numFmtId="0" fontId="86" fillId="26" borderId="329" applyNumberFormat="0" applyAlignment="0" applyProtection="0">
      <alignment vertical="center"/>
    </xf>
    <xf numFmtId="0" fontId="91" fillId="0" borderId="330">
      <alignment vertical="justify" wrapText="1"/>
    </xf>
    <xf numFmtId="0" fontId="91" fillId="0" borderId="367">
      <alignment vertical="justify" wrapText="1"/>
    </xf>
    <xf numFmtId="0" fontId="91" fillId="0" borderId="367">
      <alignment vertical="justify" wrapText="1"/>
    </xf>
    <xf numFmtId="0" fontId="86" fillId="26" borderId="366" applyNumberFormat="0" applyAlignment="0" applyProtection="0">
      <alignment vertical="center"/>
    </xf>
    <xf numFmtId="0" fontId="86" fillId="26" borderId="366" applyNumberFormat="0" applyAlignment="0" applyProtection="0">
      <alignment vertical="center"/>
    </xf>
    <xf numFmtId="0" fontId="47" fillId="31" borderId="365" applyNumberFormat="0" applyFont="0" applyAlignment="0" applyProtection="0">
      <alignment vertical="center"/>
    </xf>
    <xf numFmtId="0" fontId="47" fillId="31" borderId="365" applyNumberFormat="0" applyFont="0" applyAlignment="0" applyProtection="0">
      <alignment vertical="center"/>
    </xf>
    <xf numFmtId="0" fontId="55" fillId="26" borderId="364" applyNumberFormat="0" applyAlignment="0" applyProtection="0">
      <alignment vertical="center"/>
    </xf>
    <xf numFmtId="0" fontId="55" fillId="26" borderId="358" applyNumberFormat="0" applyAlignment="0" applyProtection="0">
      <alignment vertical="center"/>
    </xf>
    <xf numFmtId="0" fontId="75" fillId="13" borderId="364" applyNumberFormat="0" applyAlignment="0" applyProtection="0">
      <alignment vertical="center"/>
    </xf>
    <xf numFmtId="0" fontId="75" fillId="13" borderId="364" applyNumberFormat="0" applyAlignment="0" applyProtection="0">
      <alignment vertical="center"/>
    </xf>
    <xf numFmtId="0" fontId="68" fillId="0" borderId="363">
      <alignment horizontal="left" vertical="center"/>
    </xf>
    <xf numFmtId="0" fontId="68" fillId="0" borderId="357">
      <alignment horizontal="left" vertical="center"/>
    </xf>
    <xf numFmtId="0" fontId="75" fillId="13" borderId="364" applyNumberFormat="0" applyAlignment="0" applyProtection="0">
      <alignment vertical="center"/>
    </xf>
    <xf numFmtId="0" fontId="75" fillId="13" borderId="358" applyNumberFormat="0" applyAlignment="0" applyProtection="0">
      <alignment vertical="center"/>
    </xf>
    <xf numFmtId="0" fontId="55" fillId="26" borderId="364" applyNumberFormat="0" applyAlignment="0" applyProtection="0">
      <alignment vertical="center"/>
    </xf>
    <xf numFmtId="0" fontId="55" fillId="26" borderId="364" applyNumberFormat="0" applyAlignment="0" applyProtection="0">
      <alignment vertical="center"/>
    </xf>
    <xf numFmtId="0" fontId="47" fillId="31" borderId="359" applyNumberFormat="0" applyFont="0" applyAlignment="0" applyProtection="0">
      <alignment vertical="center"/>
    </xf>
    <xf numFmtId="0" fontId="47" fillId="31" borderId="365" applyNumberFormat="0" applyFont="0" applyAlignment="0" applyProtection="0">
      <alignment vertical="center"/>
    </xf>
    <xf numFmtId="0" fontId="86" fillId="26" borderId="360" applyNumberFormat="0" applyAlignment="0" applyProtection="0">
      <alignment vertical="center"/>
    </xf>
    <xf numFmtId="0" fontId="86" fillId="26" borderId="366" applyNumberFormat="0" applyAlignment="0" applyProtection="0">
      <alignment vertical="center"/>
    </xf>
    <xf numFmtId="0" fontId="91" fillId="0" borderId="361">
      <alignment vertical="justify" wrapText="1"/>
    </xf>
    <xf numFmtId="0" fontId="91" fillId="0" borderId="367">
      <alignment vertical="justify" wrapText="1"/>
    </xf>
    <xf numFmtId="37" fontId="91" fillId="0" borderId="362" applyAlignment="0"/>
    <xf numFmtId="0" fontId="55" fillId="26" borderId="358" applyNumberFormat="0" applyAlignment="0" applyProtection="0">
      <alignment vertical="center"/>
    </xf>
    <xf numFmtId="0" fontId="75" fillId="13" borderId="358" applyNumberFormat="0" applyAlignment="0" applyProtection="0">
      <alignment vertical="center"/>
    </xf>
    <xf numFmtId="0" fontId="47" fillId="31" borderId="359" applyNumberFormat="0" applyFont="0" applyAlignment="0" applyProtection="0">
      <alignment vertical="center"/>
    </xf>
    <xf numFmtId="0" fontId="86" fillId="26" borderId="360" applyNumberFormat="0" applyAlignment="0" applyProtection="0">
      <alignment vertical="center"/>
    </xf>
    <xf numFmtId="0" fontId="91" fillId="0" borderId="361">
      <alignment vertical="justify" wrapText="1"/>
    </xf>
    <xf numFmtId="37" fontId="91" fillId="0" borderId="368" applyAlignment="0"/>
    <xf numFmtId="0" fontId="55" fillId="26" borderId="364" applyNumberFormat="0" applyAlignment="0" applyProtection="0">
      <alignment vertical="center"/>
    </xf>
    <xf numFmtId="0" fontId="75" fillId="13" borderId="364" applyNumberFormat="0" applyAlignment="0" applyProtection="0">
      <alignment vertical="center"/>
    </xf>
    <xf numFmtId="0" fontId="47" fillId="31" borderId="365" applyNumberFormat="0" applyFont="0" applyAlignment="0" applyProtection="0">
      <alignment vertical="center"/>
    </xf>
    <xf numFmtId="0" fontId="86" fillId="26" borderId="366" applyNumberFormat="0" applyAlignment="0" applyProtection="0">
      <alignment vertical="center"/>
    </xf>
    <xf numFmtId="0" fontId="91" fillId="0" borderId="367">
      <alignment vertical="justify" wrapText="1"/>
    </xf>
    <xf numFmtId="37" fontId="91" fillId="0" borderId="368" applyAlignment="0"/>
    <xf numFmtId="0" fontId="55" fillId="26" borderId="364" applyNumberFormat="0" applyAlignment="0" applyProtection="0">
      <alignment vertical="center"/>
    </xf>
    <xf numFmtId="0" fontId="75" fillId="13" borderId="364" applyNumberFormat="0" applyAlignment="0" applyProtection="0">
      <alignment vertical="center"/>
    </xf>
    <xf numFmtId="0" fontId="47" fillId="31" borderId="365" applyNumberFormat="0" applyFont="0" applyAlignment="0" applyProtection="0">
      <alignment vertical="center"/>
    </xf>
    <xf numFmtId="0" fontId="86" fillId="26" borderId="366" applyNumberFormat="0" applyAlignment="0" applyProtection="0">
      <alignment vertical="center"/>
    </xf>
    <xf numFmtId="0" fontId="91" fillId="0" borderId="367">
      <alignment vertical="justify" wrapText="1"/>
    </xf>
    <xf numFmtId="37" fontId="91" fillId="0" borderId="368" applyAlignment="0"/>
    <xf numFmtId="0" fontId="55" fillId="26" borderId="364" applyNumberFormat="0" applyAlignment="0" applyProtection="0">
      <alignment vertical="center"/>
    </xf>
    <xf numFmtId="0" fontId="75" fillId="13" borderId="364" applyNumberFormat="0" applyAlignment="0" applyProtection="0">
      <alignment vertical="center"/>
    </xf>
    <xf numFmtId="0" fontId="47" fillId="31" borderId="365" applyNumberFormat="0" applyFont="0" applyAlignment="0" applyProtection="0">
      <alignment vertical="center"/>
    </xf>
    <xf numFmtId="0" fontId="86" fillId="26" borderId="366" applyNumberFormat="0" applyAlignment="0" applyProtection="0">
      <alignment vertical="center"/>
    </xf>
    <xf numFmtId="0" fontId="91" fillId="0" borderId="367">
      <alignment vertical="justify" wrapText="1"/>
    </xf>
    <xf numFmtId="0" fontId="55" fillId="26" borderId="370" applyNumberFormat="0" applyAlignment="0" applyProtection="0">
      <alignment vertical="center"/>
    </xf>
    <xf numFmtId="0" fontId="68" fillId="0" borderId="369">
      <alignment horizontal="left" vertical="center"/>
    </xf>
    <xf numFmtId="0" fontId="75" fillId="13" borderId="370" applyNumberFormat="0" applyAlignment="0" applyProtection="0">
      <alignment vertical="center"/>
    </xf>
    <xf numFmtId="0" fontId="47" fillId="31" borderId="371" applyNumberFormat="0" applyFont="0" applyAlignment="0" applyProtection="0">
      <alignment vertical="center"/>
    </xf>
    <xf numFmtId="0" fontId="86" fillId="26" borderId="372" applyNumberFormat="0" applyAlignment="0" applyProtection="0">
      <alignment vertical="center"/>
    </xf>
    <xf numFmtId="0" fontId="91" fillId="0" borderId="373">
      <alignment vertical="justify" wrapText="1"/>
    </xf>
    <xf numFmtId="37" fontId="91" fillId="0" borderId="374" applyAlignment="0"/>
    <xf numFmtId="0" fontId="55" fillId="26" borderId="370" applyNumberFormat="0" applyAlignment="0" applyProtection="0">
      <alignment vertical="center"/>
    </xf>
    <xf numFmtId="0" fontId="75" fillId="13" borderId="370" applyNumberFormat="0" applyAlignment="0" applyProtection="0">
      <alignment vertical="center"/>
    </xf>
    <xf numFmtId="0" fontId="47" fillId="31" borderId="371" applyNumberFormat="0" applyFont="0" applyAlignment="0" applyProtection="0">
      <alignment vertical="center"/>
    </xf>
    <xf numFmtId="0" fontId="86" fillId="26" borderId="372" applyNumberFormat="0" applyAlignment="0" applyProtection="0">
      <alignment vertical="center"/>
    </xf>
    <xf numFmtId="0" fontId="91" fillId="0" borderId="373">
      <alignment vertical="justify" wrapText="1"/>
    </xf>
    <xf numFmtId="0" fontId="91" fillId="0" borderId="385">
      <alignment vertical="justify" wrapText="1"/>
    </xf>
    <xf numFmtId="0" fontId="40" fillId="0" borderId="351">
      <alignment horizontal="center"/>
    </xf>
    <xf numFmtId="0" fontId="91" fillId="0" borderId="385">
      <alignment vertical="justify" wrapText="1"/>
    </xf>
    <xf numFmtId="228" fontId="29" fillId="0" borderId="351">
      <alignment horizontal="right" vertical="center" shrinkToFit="1"/>
    </xf>
    <xf numFmtId="0" fontId="90" fillId="0" borderId="351" applyNumberFormat="0" applyAlignment="0"/>
    <xf numFmtId="0" fontId="86" fillId="26" borderId="384" applyNumberFormat="0" applyAlignment="0" applyProtection="0">
      <alignment vertical="center"/>
    </xf>
    <xf numFmtId="0" fontId="86" fillId="26" borderId="384" applyNumberFormat="0" applyAlignment="0" applyProtection="0">
      <alignment vertical="center"/>
    </xf>
    <xf numFmtId="0" fontId="47" fillId="31" borderId="383" applyNumberFormat="0" applyFont="0" applyAlignment="0" applyProtection="0">
      <alignment vertical="center"/>
    </xf>
    <xf numFmtId="0" fontId="47" fillId="31" borderId="383" applyNumberFormat="0" applyFont="0" applyAlignment="0" applyProtection="0">
      <alignment vertical="center"/>
    </xf>
    <xf numFmtId="0" fontId="55" fillId="26" borderId="382" applyNumberFormat="0" applyAlignment="0" applyProtection="0">
      <alignment vertical="center"/>
    </xf>
    <xf numFmtId="0" fontId="55" fillId="26" borderId="376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75" fillId="13" borderId="382" applyNumberFormat="0" applyAlignment="0" applyProtection="0">
      <alignment vertical="center"/>
    </xf>
    <xf numFmtId="0" fontId="75" fillId="13" borderId="382" applyNumberFormat="0" applyAlignment="0" applyProtection="0">
      <alignment vertical="center"/>
    </xf>
    <xf numFmtId="0" fontId="68" fillId="0" borderId="381">
      <alignment horizontal="left" vertical="center"/>
    </xf>
    <xf numFmtId="0" fontId="68" fillId="0" borderId="375">
      <alignment horizontal="left" vertical="center"/>
    </xf>
    <xf numFmtId="0" fontId="75" fillId="13" borderId="382" applyNumberFormat="0" applyAlignment="0" applyProtection="0">
      <alignment vertical="center"/>
    </xf>
    <xf numFmtId="0" fontId="75" fillId="13" borderId="376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55" fillId="26" borderId="382" applyNumberFormat="0" applyAlignment="0" applyProtection="0">
      <alignment vertical="center"/>
    </xf>
    <xf numFmtId="0" fontId="55" fillId="26" borderId="382" applyNumberFormat="0" applyAlignment="0" applyProtection="0">
      <alignment vertical="center"/>
    </xf>
    <xf numFmtId="0" fontId="47" fillId="31" borderId="377" applyNumberFormat="0" applyFont="0" applyAlignment="0" applyProtection="0">
      <alignment vertical="center"/>
    </xf>
    <xf numFmtId="0" fontId="47" fillId="31" borderId="383" applyNumberFormat="0" applyFont="0" applyAlignment="0" applyProtection="0">
      <alignment vertical="center"/>
    </xf>
    <xf numFmtId="0" fontId="86" fillId="26" borderId="378" applyNumberFormat="0" applyAlignment="0" applyProtection="0">
      <alignment vertical="center"/>
    </xf>
    <xf numFmtId="0" fontId="86" fillId="26" borderId="384" applyNumberFormat="0" applyAlignment="0" applyProtection="0">
      <alignment vertical="center"/>
    </xf>
    <xf numFmtId="0" fontId="90" fillId="0" borderId="351" applyNumberFormat="0" applyAlignment="0"/>
    <xf numFmtId="228" fontId="29" fillId="0" borderId="351">
      <alignment horizontal="right" vertical="center" shrinkToFit="1"/>
    </xf>
    <xf numFmtId="0" fontId="91" fillId="0" borderId="379">
      <alignment vertical="justify" wrapText="1"/>
    </xf>
    <xf numFmtId="0" fontId="40" fillId="0" borderId="351">
      <alignment horizontal="center"/>
    </xf>
    <xf numFmtId="0" fontId="91" fillId="0" borderId="385">
      <alignment vertical="justify" wrapText="1"/>
    </xf>
    <xf numFmtId="37" fontId="91" fillId="0" borderId="380" applyAlignment="0"/>
    <xf numFmtId="0" fontId="55" fillId="26" borderId="376" applyNumberFormat="0" applyAlignment="0" applyProtection="0">
      <alignment vertical="center"/>
    </xf>
    <xf numFmtId="0" fontId="75" fillId="13" borderId="376" applyNumberFormat="0" applyAlignment="0" applyProtection="0">
      <alignment vertical="center"/>
    </xf>
    <xf numFmtId="0" fontId="47" fillId="31" borderId="377" applyNumberFormat="0" applyFont="0" applyAlignment="0" applyProtection="0">
      <alignment vertical="center"/>
    </xf>
    <xf numFmtId="0" fontId="86" fillId="26" borderId="378" applyNumberFormat="0" applyAlignment="0" applyProtection="0">
      <alignment vertical="center"/>
    </xf>
    <xf numFmtId="0" fontId="91" fillId="0" borderId="379">
      <alignment vertical="justify" wrapText="1"/>
    </xf>
    <xf numFmtId="37" fontId="91" fillId="0" borderId="386" applyAlignment="0"/>
    <xf numFmtId="0" fontId="55" fillId="26" borderId="382" applyNumberFormat="0" applyAlignment="0" applyProtection="0">
      <alignment vertical="center"/>
    </xf>
    <xf numFmtId="0" fontId="75" fillId="13" borderId="382" applyNumberFormat="0" applyAlignment="0" applyProtection="0">
      <alignment vertical="center"/>
    </xf>
    <xf numFmtId="0" fontId="47" fillId="31" borderId="383" applyNumberFormat="0" applyFont="0" applyAlignment="0" applyProtection="0">
      <alignment vertical="center"/>
    </xf>
    <xf numFmtId="0" fontId="86" fillId="26" borderId="384" applyNumberFormat="0" applyAlignment="0" applyProtection="0">
      <alignment vertical="center"/>
    </xf>
    <xf numFmtId="0" fontId="91" fillId="0" borderId="385">
      <alignment vertical="justify" wrapText="1"/>
    </xf>
    <xf numFmtId="37" fontId="91" fillId="0" borderId="386" applyAlignment="0"/>
    <xf numFmtId="0" fontId="55" fillId="26" borderId="382" applyNumberFormat="0" applyAlignment="0" applyProtection="0">
      <alignment vertical="center"/>
    </xf>
    <xf numFmtId="0" fontId="75" fillId="13" borderId="382" applyNumberFormat="0" applyAlignment="0" applyProtection="0">
      <alignment vertical="center"/>
    </xf>
    <xf numFmtId="0" fontId="47" fillId="31" borderId="383" applyNumberFormat="0" applyFont="0" applyAlignment="0" applyProtection="0">
      <alignment vertical="center"/>
    </xf>
    <xf numFmtId="0" fontId="86" fillId="26" borderId="384" applyNumberFormat="0" applyAlignment="0" applyProtection="0">
      <alignment vertical="center"/>
    </xf>
    <xf numFmtId="0" fontId="91" fillId="0" borderId="385">
      <alignment vertical="justify" wrapText="1"/>
    </xf>
    <xf numFmtId="37" fontId="91" fillId="0" borderId="386" applyAlignment="0"/>
    <xf numFmtId="0" fontId="55" fillId="26" borderId="382" applyNumberFormat="0" applyAlignment="0" applyProtection="0">
      <alignment vertical="center"/>
    </xf>
    <xf numFmtId="0" fontId="75" fillId="13" borderId="382" applyNumberFormat="0" applyAlignment="0" applyProtection="0">
      <alignment vertical="center"/>
    </xf>
    <xf numFmtId="0" fontId="47" fillId="31" borderId="383" applyNumberFormat="0" applyFont="0" applyAlignment="0" applyProtection="0">
      <alignment vertical="center"/>
    </xf>
    <xf numFmtId="0" fontId="86" fillId="26" borderId="384" applyNumberFormat="0" applyAlignment="0" applyProtection="0">
      <alignment vertical="center"/>
    </xf>
    <xf numFmtId="0" fontId="91" fillId="0" borderId="385">
      <alignment vertical="justify" wrapText="1"/>
    </xf>
    <xf numFmtId="0" fontId="55" fillId="26" borderId="376" applyNumberFormat="0" applyAlignment="0" applyProtection="0">
      <alignment vertical="center"/>
    </xf>
    <xf numFmtId="0" fontId="68" fillId="0" borderId="375">
      <alignment horizontal="left" vertical="center"/>
    </xf>
    <xf numFmtId="0" fontId="75" fillId="13" borderId="376" applyNumberFormat="0" applyAlignment="0" applyProtection="0">
      <alignment vertical="center"/>
    </xf>
    <xf numFmtId="0" fontId="47" fillId="31" borderId="377" applyNumberFormat="0" applyFont="0" applyAlignment="0" applyProtection="0">
      <alignment vertical="center"/>
    </xf>
    <xf numFmtId="0" fontId="86" fillId="26" borderId="378" applyNumberFormat="0" applyAlignment="0" applyProtection="0">
      <alignment vertical="center"/>
    </xf>
    <xf numFmtId="0" fontId="91" fillId="0" borderId="379">
      <alignment vertical="justify" wrapText="1"/>
    </xf>
    <xf numFmtId="37" fontId="91" fillId="0" borderId="386" applyAlignment="0"/>
    <xf numFmtId="0" fontId="55" fillId="26" borderId="376" applyNumberFormat="0" applyAlignment="0" applyProtection="0">
      <alignment vertical="center"/>
    </xf>
    <xf numFmtId="0" fontId="75" fillId="13" borderId="376" applyNumberFormat="0" applyAlignment="0" applyProtection="0">
      <alignment vertical="center"/>
    </xf>
    <xf numFmtId="0" fontId="47" fillId="31" borderId="377" applyNumberFormat="0" applyFont="0" applyAlignment="0" applyProtection="0">
      <alignment vertical="center"/>
    </xf>
    <xf numFmtId="0" fontId="86" fillId="26" borderId="378" applyNumberFormat="0" applyAlignment="0" applyProtection="0">
      <alignment vertical="center"/>
    </xf>
    <xf numFmtId="0" fontId="91" fillId="0" borderId="379">
      <alignment vertical="justify" wrapText="1"/>
    </xf>
    <xf numFmtId="0" fontId="91" fillId="0" borderId="397">
      <alignment vertical="justify" wrapText="1"/>
    </xf>
    <xf numFmtId="0" fontId="40" fillId="0" borderId="351">
      <alignment horizontal="center"/>
    </xf>
    <xf numFmtId="0" fontId="91" fillId="0" borderId="397">
      <alignment vertical="justify" wrapText="1"/>
    </xf>
    <xf numFmtId="228" fontId="29" fillId="0" borderId="351">
      <alignment horizontal="right" vertical="center" shrinkToFit="1"/>
    </xf>
    <xf numFmtId="0" fontId="90" fillId="0" borderId="351" applyNumberFormat="0" applyAlignment="0"/>
    <xf numFmtId="0" fontId="86" fillId="26" borderId="396" applyNumberForma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55" fillId="26" borderId="394" applyNumberFormat="0" applyAlignment="0" applyProtection="0">
      <alignment vertical="center"/>
    </xf>
    <xf numFmtId="0" fontId="55" fillId="26" borderId="388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75" fillId="13" borderId="394" applyNumberForma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68" fillId="0" borderId="393">
      <alignment horizontal="left" vertical="center"/>
    </xf>
    <xf numFmtId="0" fontId="68" fillId="0" borderId="387">
      <alignment horizontal="left" vertical="center"/>
    </xf>
    <xf numFmtId="0" fontId="75" fillId="13" borderId="394" applyNumberFormat="0" applyAlignment="0" applyProtection="0">
      <alignment vertical="center"/>
    </xf>
    <xf numFmtId="0" fontId="75" fillId="13" borderId="388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55" fillId="26" borderId="394" applyNumberFormat="0" applyAlignment="0" applyProtection="0">
      <alignment vertical="center"/>
    </xf>
    <xf numFmtId="0" fontId="55" fillId="26" borderId="394" applyNumberFormat="0" applyAlignment="0" applyProtection="0">
      <alignment vertical="center"/>
    </xf>
    <xf numFmtId="0" fontId="47" fillId="31" borderId="389" applyNumberFormat="0" applyFon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86" fillId="26" borderId="390" applyNumberForma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0" fillId="0" borderId="351" applyNumberFormat="0" applyAlignment="0"/>
    <xf numFmtId="228" fontId="29" fillId="0" borderId="351">
      <alignment horizontal="right" vertical="center" shrinkToFit="1"/>
    </xf>
    <xf numFmtId="0" fontId="91" fillId="0" borderId="391">
      <alignment vertical="justify" wrapText="1"/>
    </xf>
    <xf numFmtId="0" fontId="40" fillId="0" borderId="351">
      <alignment horizontal="center"/>
    </xf>
    <xf numFmtId="0" fontId="91" fillId="0" borderId="397">
      <alignment vertical="justify" wrapText="1"/>
    </xf>
    <xf numFmtId="37" fontId="91" fillId="0" borderId="392" applyAlignment="0"/>
    <xf numFmtId="0" fontId="55" fillId="26" borderId="388" applyNumberFormat="0" applyAlignment="0" applyProtection="0">
      <alignment vertical="center"/>
    </xf>
    <xf numFmtId="0" fontId="75" fillId="13" borderId="388" applyNumberFormat="0" applyAlignment="0" applyProtection="0">
      <alignment vertical="center"/>
    </xf>
    <xf numFmtId="0" fontId="47" fillId="31" borderId="389" applyNumberFormat="0" applyFont="0" applyAlignment="0" applyProtection="0">
      <alignment vertical="center"/>
    </xf>
    <xf numFmtId="0" fontId="86" fillId="26" borderId="390" applyNumberFormat="0" applyAlignment="0" applyProtection="0">
      <alignment vertical="center"/>
    </xf>
    <xf numFmtId="0" fontId="91" fillId="0" borderId="391">
      <alignment vertical="justify" wrapText="1"/>
    </xf>
    <xf numFmtId="37" fontId="91" fillId="0" borderId="398" applyAlignment="0"/>
    <xf numFmtId="0" fontId="55" fillId="26" borderId="394" applyNumberForma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1" fillId="0" borderId="397">
      <alignment vertical="justify" wrapText="1"/>
    </xf>
    <xf numFmtId="37" fontId="91" fillId="0" borderId="398" applyAlignment="0"/>
    <xf numFmtId="0" fontId="55" fillId="26" borderId="394" applyNumberForma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1" fillId="0" borderId="397">
      <alignment vertical="justify" wrapText="1"/>
    </xf>
    <xf numFmtId="37" fontId="91" fillId="0" borderId="398" applyAlignment="0"/>
    <xf numFmtId="0" fontId="55" fillId="26" borderId="394" applyNumberForma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1" fillId="0" borderId="397">
      <alignment vertical="justify" wrapText="1"/>
    </xf>
    <xf numFmtId="0" fontId="91" fillId="0" borderId="415">
      <alignment vertical="justify" wrapText="1"/>
    </xf>
    <xf numFmtId="37" fontId="91" fillId="0" borderId="410" applyAlignment="0"/>
    <xf numFmtId="0" fontId="55" fillId="26" borderId="406" applyNumberFormat="0" applyAlignment="0" applyProtection="0">
      <alignment vertical="center"/>
    </xf>
    <xf numFmtId="0" fontId="75" fillId="13" borderId="406" applyNumberFormat="0" applyAlignment="0" applyProtection="0">
      <alignment vertical="center"/>
    </xf>
    <xf numFmtId="0" fontId="47" fillId="31" borderId="407" applyNumberFormat="0" applyFont="0" applyAlignment="0" applyProtection="0">
      <alignment vertical="center"/>
    </xf>
    <xf numFmtId="0" fontId="86" fillId="26" borderId="408" applyNumberFormat="0" applyAlignment="0" applyProtection="0">
      <alignment vertical="center"/>
    </xf>
    <xf numFmtId="0" fontId="91" fillId="0" borderId="409">
      <alignment vertical="justify" wrapText="1"/>
    </xf>
    <xf numFmtId="37" fontId="91" fillId="0" borderId="416" applyAlignment="0"/>
    <xf numFmtId="0" fontId="55" fillId="26" borderId="412" applyNumberFormat="0" applyAlignment="0" applyProtection="0">
      <alignment vertical="center"/>
    </xf>
    <xf numFmtId="0" fontId="75" fillId="13" borderId="412" applyNumberFormat="0" applyAlignment="0" applyProtection="0">
      <alignment vertical="center"/>
    </xf>
    <xf numFmtId="0" fontId="47" fillId="31" borderId="413" applyNumberFormat="0" applyFont="0" applyAlignment="0" applyProtection="0">
      <alignment vertical="center"/>
    </xf>
    <xf numFmtId="0" fontId="86" fillId="26" borderId="414" applyNumberFormat="0" applyAlignment="0" applyProtection="0">
      <alignment vertical="center"/>
    </xf>
    <xf numFmtId="0" fontId="91" fillId="0" borderId="415">
      <alignment vertical="justify" wrapText="1"/>
    </xf>
    <xf numFmtId="37" fontId="91" fillId="0" borderId="416" applyAlignment="0"/>
    <xf numFmtId="0" fontId="55" fillId="26" borderId="412" applyNumberFormat="0" applyAlignment="0" applyProtection="0">
      <alignment vertical="center"/>
    </xf>
    <xf numFmtId="0" fontId="75" fillId="13" borderId="412" applyNumberFormat="0" applyAlignment="0" applyProtection="0">
      <alignment vertical="center"/>
    </xf>
    <xf numFmtId="0" fontId="47" fillId="31" borderId="413" applyNumberFormat="0" applyFont="0" applyAlignment="0" applyProtection="0">
      <alignment vertical="center"/>
    </xf>
    <xf numFmtId="0" fontId="86" fillId="26" borderId="414" applyNumberFormat="0" applyAlignment="0" applyProtection="0">
      <alignment vertical="center"/>
    </xf>
    <xf numFmtId="0" fontId="91" fillId="0" borderId="415">
      <alignment vertical="justify" wrapText="1"/>
    </xf>
    <xf numFmtId="37" fontId="91" fillId="0" borderId="416" applyAlignment="0"/>
    <xf numFmtId="0" fontId="55" fillId="26" borderId="412" applyNumberFormat="0" applyAlignment="0" applyProtection="0">
      <alignment vertical="center"/>
    </xf>
    <xf numFmtId="0" fontId="75" fillId="13" borderId="412" applyNumberFormat="0" applyAlignment="0" applyProtection="0">
      <alignment vertical="center"/>
    </xf>
    <xf numFmtId="0" fontId="47" fillId="31" borderId="413" applyNumberFormat="0" applyFont="0" applyAlignment="0" applyProtection="0">
      <alignment vertical="center"/>
    </xf>
    <xf numFmtId="0" fontId="86" fillId="26" borderId="414" applyNumberFormat="0" applyAlignment="0" applyProtection="0">
      <alignment vertical="center"/>
    </xf>
    <xf numFmtId="0" fontId="91" fillId="0" borderId="415">
      <alignment vertical="justify" wrapText="1"/>
    </xf>
    <xf numFmtId="0" fontId="55" fillId="26" borderId="394" applyNumberFormat="0" applyAlignment="0" applyProtection="0">
      <alignment vertical="center"/>
    </xf>
    <xf numFmtId="0" fontId="68" fillId="0" borderId="417">
      <alignment horizontal="left" vertical="center"/>
    </xf>
    <xf numFmtId="0" fontId="75" fillId="13" borderId="394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1" fillId="0" borderId="397">
      <alignment vertical="justify" wrapText="1"/>
    </xf>
    <xf numFmtId="37" fontId="91" fillId="0" borderId="398" applyAlignment="0"/>
    <xf numFmtId="0" fontId="55" fillId="26" borderId="394" applyNumberForma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1" fillId="0" borderId="397">
      <alignment vertical="justify" wrapText="1"/>
    </xf>
    <xf numFmtId="0" fontId="91" fillId="0" borderId="421">
      <alignment vertical="justify" wrapText="1"/>
    </xf>
    <xf numFmtId="0" fontId="40" fillId="0" borderId="351">
      <alignment horizontal="center"/>
    </xf>
    <xf numFmtId="0" fontId="91" fillId="0" borderId="421">
      <alignment vertical="justify" wrapText="1"/>
    </xf>
    <xf numFmtId="228" fontId="29" fillId="0" borderId="351">
      <alignment horizontal="right" vertical="center" shrinkToFit="1"/>
    </xf>
    <xf numFmtId="0" fontId="90" fillId="0" borderId="351" applyNumberFormat="0" applyAlignment="0"/>
    <xf numFmtId="0" fontId="86" fillId="26" borderId="420" applyNumberFormat="0" applyAlignment="0" applyProtection="0">
      <alignment vertical="center"/>
    </xf>
    <xf numFmtId="0" fontId="86" fillId="26" borderId="420" applyNumberFormat="0" applyAlignment="0" applyProtection="0">
      <alignment vertical="center"/>
    </xf>
    <xf numFmtId="0" fontId="47" fillId="31" borderId="419" applyNumberFormat="0" applyFont="0" applyAlignment="0" applyProtection="0">
      <alignment vertical="center"/>
    </xf>
    <xf numFmtId="0" fontId="47" fillId="31" borderId="419" applyNumberFormat="0" applyFont="0" applyAlignment="0" applyProtection="0">
      <alignment vertical="center"/>
    </xf>
    <xf numFmtId="0" fontId="55" fillId="26" borderId="418" applyNumberFormat="0" applyAlignment="0" applyProtection="0">
      <alignment vertical="center"/>
    </xf>
    <xf numFmtId="0" fontId="55" fillId="26" borderId="394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75" fillId="13" borderId="418" applyNumberFormat="0" applyAlignment="0" applyProtection="0">
      <alignment vertical="center"/>
    </xf>
    <xf numFmtId="0" fontId="75" fillId="13" borderId="418" applyNumberFormat="0" applyAlignment="0" applyProtection="0">
      <alignment vertical="center"/>
    </xf>
    <xf numFmtId="0" fontId="68" fillId="0" borderId="417">
      <alignment horizontal="left" vertical="center"/>
    </xf>
    <xf numFmtId="0" fontId="68" fillId="0" borderId="417">
      <alignment horizontal="left" vertical="center"/>
    </xf>
    <xf numFmtId="0" fontId="75" fillId="13" borderId="418" applyNumberForma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55" fillId="26" borderId="418" applyNumberFormat="0" applyAlignment="0" applyProtection="0">
      <alignment vertical="center"/>
    </xf>
    <xf numFmtId="0" fontId="55" fillId="26" borderId="418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47" fillId="31" borderId="419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86" fillId="26" borderId="420" applyNumberFormat="0" applyAlignment="0" applyProtection="0">
      <alignment vertical="center"/>
    </xf>
    <xf numFmtId="0" fontId="90" fillId="0" borderId="351" applyNumberFormat="0" applyAlignment="0"/>
    <xf numFmtId="228" fontId="29" fillId="0" borderId="351">
      <alignment horizontal="right" vertical="center" shrinkToFit="1"/>
    </xf>
    <xf numFmtId="0" fontId="91" fillId="0" borderId="397">
      <alignment vertical="justify" wrapText="1"/>
    </xf>
    <xf numFmtId="0" fontId="40" fillId="0" borderId="351">
      <alignment horizontal="center"/>
    </xf>
    <xf numFmtId="0" fontId="91" fillId="0" borderId="421">
      <alignment vertical="justify" wrapText="1"/>
    </xf>
    <xf numFmtId="37" fontId="91" fillId="0" borderId="398" applyAlignment="0"/>
    <xf numFmtId="0" fontId="55" fillId="26" borderId="394" applyNumberForma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1" fillId="0" borderId="397">
      <alignment vertical="justify" wrapText="1"/>
    </xf>
    <xf numFmtId="37" fontId="91" fillId="0" borderId="422" applyAlignment="0"/>
    <xf numFmtId="0" fontId="55" fillId="26" borderId="418" applyNumberFormat="0" applyAlignment="0" applyProtection="0">
      <alignment vertical="center"/>
    </xf>
    <xf numFmtId="0" fontId="75" fillId="13" borderId="418" applyNumberFormat="0" applyAlignment="0" applyProtection="0">
      <alignment vertical="center"/>
    </xf>
    <xf numFmtId="0" fontId="47" fillId="31" borderId="419" applyNumberFormat="0" applyFont="0" applyAlignment="0" applyProtection="0">
      <alignment vertical="center"/>
    </xf>
    <xf numFmtId="0" fontId="86" fillId="26" borderId="420" applyNumberFormat="0" applyAlignment="0" applyProtection="0">
      <alignment vertical="center"/>
    </xf>
    <xf numFmtId="0" fontId="91" fillId="0" borderId="421">
      <alignment vertical="justify" wrapText="1"/>
    </xf>
    <xf numFmtId="37" fontId="91" fillId="0" borderId="422" applyAlignment="0"/>
    <xf numFmtId="0" fontId="55" fillId="26" borderId="418" applyNumberFormat="0" applyAlignment="0" applyProtection="0">
      <alignment vertical="center"/>
    </xf>
    <xf numFmtId="0" fontId="75" fillId="13" borderId="418" applyNumberFormat="0" applyAlignment="0" applyProtection="0">
      <alignment vertical="center"/>
    </xf>
    <xf numFmtId="0" fontId="47" fillId="31" borderId="419" applyNumberFormat="0" applyFont="0" applyAlignment="0" applyProtection="0">
      <alignment vertical="center"/>
    </xf>
    <xf numFmtId="0" fontId="86" fillId="26" borderId="420" applyNumberFormat="0" applyAlignment="0" applyProtection="0">
      <alignment vertical="center"/>
    </xf>
    <xf numFmtId="0" fontId="91" fillId="0" borderId="421">
      <alignment vertical="justify" wrapText="1"/>
    </xf>
    <xf numFmtId="37" fontId="91" fillId="0" borderId="422" applyAlignment="0"/>
    <xf numFmtId="0" fontId="55" fillId="26" borderId="418" applyNumberFormat="0" applyAlignment="0" applyProtection="0">
      <alignment vertical="center"/>
    </xf>
    <xf numFmtId="0" fontId="75" fillId="13" borderId="418" applyNumberFormat="0" applyAlignment="0" applyProtection="0">
      <alignment vertical="center"/>
    </xf>
    <xf numFmtId="0" fontId="47" fillId="31" borderId="419" applyNumberFormat="0" applyFont="0" applyAlignment="0" applyProtection="0">
      <alignment vertical="center"/>
    </xf>
    <xf numFmtId="0" fontId="86" fillId="26" borderId="420" applyNumberFormat="0" applyAlignment="0" applyProtection="0">
      <alignment vertical="center"/>
    </xf>
    <xf numFmtId="0" fontId="91" fillId="0" borderId="421">
      <alignment vertical="justify" wrapText="1"/>
    </xf>
    <xf numFmtId="0" fontId="55" fillId="26" borderId="394" applyNumberFormat="0" applyAlignment="0" applyProtection="0">
      <alignment vertical="center"/>
    </xf>
    <xf numFmtId="0" fontId="68" fillId="0" borderId="423">
      <alignment horizontal="left" vertical="center"/>
    </xf>
    <xf numFmtId="0" fontId="75" fillId="13" borderId="394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1" fillId="0" borderId="397">
      <alignment vertical="justify" wrapText="1"/>
    </xf>
    <xf numFmtId="37" fontId="91" fillId="0" borderId="398" applyAlignment="0"/>
    <xf numFmtId="0" fontId="55" fillId="26" borderId="394" applyNumberFormat="0" applyAlignment="0" applyProtection="0">
      <alignment vertical="center"/>
    </xf>
    <xf numFmtId="0" fontId="75" fillId="13" borderId="394" applyNumberFormat="0" applyAlignment="0" applyProtection="0">
      <alignment vertical="center"/>
    </xf>
    <xf numFmtId="0" fontId="47" fillId="31" borderId="395" applyNumberFormat="0" applyFont="0" applyAlignment="0" applyProtection="0">
      <alignment vertical="center"/>
    </xf>
    <xf numFmtId="0" fontId="86" fillId="26" borderId="396" applyNumberFormat="0" applyAlignment="0" applyProtection="0">
      <alignment vertical="center"/>
    </xf>
    <xf numFmtId="0" fontId="91" fillId="0" borderId="397">
      <alignment vertical="justify" wrapText="1"/>
    </xf>
    <xf numFmtId="0" fontId="91" fillId="0" borderId="433">
      <alignment vertical="justify" wrapText="1"/>
    </xf>
    <xf numFmtId="0" fontId="91" fillId="0" borderId="433">
      <alignment vertical="justify" wrapText="1"/>
    </xf>
    <xf numFmtId="0" fontId="86" fillId="26" borderId="432" applyNumberFormat="0" applyAlignment="0" applyProtection="0">
      <alignment vertical="center"/>
    </xf>
    <xf numFmtId="0" fontId="86" fillId="26" borderId="432" applyNumberFormat="0" applyAlignment="0" applyProtection="0">
      <alignment vertical="center"/>
    </xf>
    <xf numFmtId="0" fontId="47" fillId="31" borderId="431" applyNumberFormat="0" applyFont="0" applyAlignment="0" applyProtection="0">
      <alignment vertical="center"/>
    </xf>
    <xf numFmtId="0" fontId="47" fillId="31" borderId="431" applyNumberFormat="0" applyFont="0" applyAlignment="0" applyProtection="0">
      <alignment vertical="center"/>
    </xf>
    <xf numFmtId="0" fontId="55" fillId="26" borderId="430" applyNumberFormat="0" applyAlignment="0" applyProtection="0">
      <alignment vertical="center"/>
    </xf>
    <xf numFmtId="0" fontId="55" fillId="26" borderId="424" applyNumberFormat="0" applyAlignment="0" applyProtection="0">
      <alignment vertical="center"/>
    </xf>
    <xf numFmtId="0" fontId="75" fillId="13" borderId="430" applyNumberFormat="0" applyAlignment="0" applyProtection="0">
      <alignment vertical="center"/>
    </xf>
    <xf numFmtId="0" fontId="75" fillId="13" borderId="430" applyNumberFormat="0" applyAlignment="0" applyProtection="0">
      <alignment vertical="center"/>
    </xf>
    <xf numFmtId="0" fontId="68" fillId="0" borderId="429">
      <alignment horizontal="left" vertical="center"/>
    </xf>
    <xf numFmtId="0" fontId="68" fillId="0" borderId="423">
      <alignment horizontal="left" vertical="center"/>
    </xf>
    <xf numFmtId="0" fontId="75" fillId="13" borderId="430" applyNumberFormat="0" applyAlignment="0" applyProtection="0">
      <alignment vertical="center"/>
    </xf>
    <xf numFmtId="0" fontId="75" fillId="13" borderId="424" applyNumberFormat="0" applyAlignment="0" applyProtection="0">
      <alignment vertical="center"/>
    </xf>
    <xf numFmtId="0" fontId="55" fillId="26" borderId="430" applyNumberFormat="0" applyAlignment="0" applyProtection="0">
      <alignment vertical="center"/>
    </xf>
    <xf numFmtId="0" fontId="55" fillId="26" borderId="430" applyNumberFormat="0" applyAlignment="0" applyProtection="0">
      <alignment vertical="center"/>
    </xf>
    <xf numFmtId="0" fontId="47" fillId="31" borderId="425" applyNumberFormat="0" applyFont="0" applyAlignment="0" applyProtection="0">
      <alignment vertical="center"/>
    </xf>
    <xf numFmtId="0" fontId="47" fillId="31" borderId="431" applyNumberFormat="0" applyFont="0" applyAlignment="0" applyProtection="0">
      <alignment vertical="center"/>
    </xf>
    <xf numFmtId="0" fontId="86" fillId="26" borderId="426" applyNumberFormat="0" applyAlignment="0" applyProtection="0">
      <alignment vertical="center"/>
    </xf>
    <xf numFmtId="0" fontId="86" fillId="26" borderId="432" applyNumberFormat="0" applyAlignment="0" applyProtection="0">
      <alignment vertical="center"/>
    </xf>
    <xf numFmtId="0" fontId="91" fillId="0" borderId="427">
      <alignment vertical="justify" wrapText="1"/>
    </xf>
    <xf numFmtId="0" fontId="91" fillId="0" borderId="433">
      <alignment vertical="justify" wrapText="1"/>
    </xf>
    <xf numFmtId="37" fontId="91" fillId="0" borderId="428" applyAlignment="0"/>
    <xf numFmtId="0" fontId="55" fillId="26" borderId="424" applyNumberFormat="0" applyAlignment="0" applyProtection="0">
      <alignment vertical="center"/>
    </xf>
    <xf numFmtId="0" fontId="75" fillId="13" borderId="424" applyNumberFormat="0" applyAlignment="0" applyProtection="0">
      <alignment vertical="center"/>
    </xf>
    <xf numFmtId="0" fontId="47" fillId="31" borderId="425" applyNumberFormat="0" applyFont="0" applyAlignment="0" applyProtection="0">
      <alignment vertical="center"/>
    </xf>
    <xf numFmtId="0" fontId="86" fillId="26" borderId="426" applyNumberFormat="0" applyAlignment="0" applyProtection="0">
      <alignment vertical="center"/>
    </xf>
    <xf numFmtId="0" fontId="91" fillId="0" borderId="427">
      <alignment vertical="justify" wrapText="1"/>
    </xf>
    <xf numFmtId="37" fontId="91" fillId="0" borderId="434" applyAlignment="0"/>
    <xf numFmtId="0" fontId="55" fillId="26" borderId="430" applyNumberFormat="0" applyAlignment="0" applyProtection="0">
      <alignment vertical="center"/>
    </xf>
    <xf numFmtId="0" fontId="75" fillId="13" borderId="430" applyNumberFormat="0" applyAlignment="0" applyProtection="0">
      <alignment vertical="center"/>
    </xf>
    <xf numFmtId="0" fontId="47" fillId="31" borderId="431" applyNumberFormat="0" applyFont="0" applyAlignment="0" applyProtection="0">
      <alignment vertical="center"/>
    </xf>
    <xf numFmtId="0" fontId="86" fillId="26" borderId="432" applyNumberFormat="0" applyAlignment="0" applyProtection="0">
      <alignment vertical="center"/>
    </xf>
    <xf numFmtId="0" fontId="91" fillId="0" borderId="433">
      <alignment vertical="justify" wrapText="1"/>
    </xf>
    <xf numFmtId="37" fontId="91" fillId="0" borderId="434" applyAlignment="0"/>
    <xf numFmtId="0" fontId="55" fillId="26" borderId="430" applyNumberFormat="0" applyAlignment="0" applyProtection="0">
      <alignment vertical="center"/>
    </xf>
    <xf numFmtId="0" fontId="75" fillId="13" borderId="430" applyNumberFormat="0" applyAlignment="0" applyProtection="0">
      <alignment vertical="center"/>
    </xf>
    <xf numFmtId="0" fontId="47" fillId="31" borderId="431" applyNumberFormat="0" applyFont="0" applyAlignment="0" applyProtection="0">
      <alignment vertical="center"/>
    </xf>
    <xf numFmtId="0" fontId="86" fillId="26" borderId="432" applyNumberFormat="0" applyAlignment="0" applyProtection="0">
      <alignment vertical="center"/>
    </xf>
    <xf numFmtId="0" fontId="91" fillId="0" borderId="433">
      <alignment vertical="justify" wrapText="1"/>
    </xf>
    <xf numFmtId="37" fontId="91" fillId="0" borderId="434" applyAlignment="0"/>
    <xf numFmtId="0" fontId="55" fillId="26" borderId="430" applyNumberFormat="0" applyAlignment="0" applyProtection="0">
      <alignment vertical="center"/>
    </xf>
    <xf numFmtId="0" fontId="75" fillId="13" borderId="430" applyNumberFormat="0" applyAlignment="0" applyProtection="0">
      <alignment vertical="center"/>
    </xf>
    <xf numFmtId="0" fontId="47" fillId="31" borderId="431" applyNumberFormat="0" applyFont="0" applyAlignment="0" applyProtection="0">
      <alignment vertical="center"/>
    </xf>
    <xf numFmtId="0" fontId="86" fillId="26" borderId="432" applyNumberFormat="0" applyAlignment="0" applyProtection="0">
      <alignment vertical="center"/>
    </xf>
    <xf numFmtId="0" fontId="91" fillId="0" borderId="433">
      <alignment vertical="justify" wrapText="1"/>
    </xf>
    <xf numFmtId="0" fontId="55" fillId="26" borderId="436" applyNumberFormat="0" applyAlignment="0" applyProtection="0">
      <alignment vertical="center"/>
    </xf>
    <xf numFmtId="0" fontId="68" fillId="0" borderId="435">
      <alignment horizontal="left" vertical="center"/>
    </xf>
    <xf numFmtId="0" fontId="75" fillId="13" borderId="436" applyNumberFormat="0" applyAlignment="0" applyProtection="0">
      <alignment vertical="center"/>
    </xf>
    <xf numFmtId="0" fontId="47" fillId="31" borderId="437" applyNumberFormat="0" applyFont="0" applyAlignment="0" applyProtection="0">
      <alignment vertical="center"/>
    </xf>
    <xf numFmtId="0" fontId="86" fillId="26" borderId="438" applyNumberFormat="0" applyAlignment="0" applyProtection="0">
      <alignment vertical="center"/>
    </xf>
    <xf numFmtId="0" fontId="91" fillId="0" borderId="439">
      <alignment vertical="justify" wrapText="1"/>
    </xf>
    <xf numFmtId="37" fontId="91" fillId="0" borderId="440" applyAlignment="0"/>
    <xf numFmtId="0" fontId="55" fillId="26" borderId="436" applyNumberFormat="0" applyAlignment="0" applyProtection="0">
      <alignment vertical="center"/>
    </xf>
    <xf numFmtId="0" fontId="75" fillId="13" borderId="436" applyNumberFormat="0" applyAlignment="0" applyProtection="0">
      <alignment vertical="center"/>
    </xf>
    <xf numFmtId="0" fontId="47" fillId="31" borderId="437" applyNumberFormat="0" applyFont="0" applyAlignment="0" applyProtection="0">
      <alignment vertical="center"/>
    </xf>
    <xf numFmtId="0" fontId="86" fillId="26" borderId="438" applyNumberFormat="0" applyAlignment="0" applyProtection="0">
      <alignment vertical="center"/>
    </xf>
    <xf numFmtId="0" fontId="91" fillId="0" borderId="439">
      <alignment vertical="justify" wrapText="1"/>
    </xf>
    <xf numFmtId="0" fontId="91" fillId="0" borderId="451">
      <alignment vertical="justify" wrapText="1"/>
    </xf>
    <xf numFmtId="0" fontId="40" fillId="0" borderId="351">
      <alignment horizontal="center"/>
    </xf>
    <xf numFmtId="0" fontId="91" fillId="0" borderId="451">
      <alignment vertical="justify" wrapText="1"/>
    </xf>
    <xf numFmtId="228" fontId="29" fillId="0" borderId="351">
      <alignment horizontal="right" vertical="center" shrinkToFit="1"/>
    </xf>
    <xf numFmtId="0" fontId="90" fillId="0" borderId="351" applyNumberFormat="0" applyAlignment="0"/>
    <xf numFmtId="0" fontId="86" fillId="26" borderId="450" applyNumberFormat="0" applyAlignment="0" applyProtection="0">
      <alignment vertical="center"/>
    </xf>
    <xf numFmtId="0" fontId="86" fillId="26" borderId="450" applyNumberFormat="0" applyAlignment="0" applyProtection="0">
      <alignment vertical="center"/>
    </xf>
    <xf numFmtId="0" fontId="47" fillId="31" borderId="449" applyNumberFormat="0" applyFont="0" applyAlignment="0" applyProtection="0">
      <alignment vertical="center"/>
    </xf>
    <xf numFmtId="0" fontId="47" fillId="31" borderId="449" applyNumberFormat="0" applyFont="0" applyAlignment="0" applyProtection="0">
      <alignment vertical="center"/>
    </xf>
    <xf numFmtId="0" fontId="55" fillId="26" borderId="448" applyNumberFormat="0" applyAlignment="0" applyProtection="0">
      <alignment vertical="center"/>
    </xf>
    <xf numFmtId="0" fontId="55" fillId="26" borderId="442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75" fillId="13" borderId="448" applyNumberFormat="0" applyAlignment="0" applyProtection="0">
      <alignment vertical="center"/>
    </xf>
    <xf numFmtId="0" fontId="75" fillId="13" borderId="448" applyNumberFormat="0" applyAlignment="0" applyProtection="0">
      <alignment vertical="center"/>
    </xf>
    <xf numFmtId="0" fontId="68" fillId="0" borderId="447">
      <alignment horizontal="left" vertical="center"/>
    </xf>
    <xf numFmtId="0" fontId="68" fillId="0" borderId="441">
      <alignment horizontal="left" vertical="center"/>
    </xf>
    <xf numFmtId="0" fontId="75" fillId="13" borderId="448" applyNumberFormat="0" applyAlignment="0" applyProtection="0">
      <alignment vertical="center"/>
    </xf>
    <xf numFmtId="0" fontId="75" fillId="13" borderId="442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55" fillId="26" borderId="448" applyNumberFormat="0" applyAlignment="0" applyProtection="0">
      <alignment vertical="center"/>
    </xf>
    <xf numFmtId="0" fontId="55" fillId="26" borderId="448" applyNumberFormat="0" applyAlignment="0" applyProtection="0">
      <alignment vertical="center"/>
    </xf>
    <xf numFmtId="0" fontId="47" fillId="31" borderId="443" applyNumberFormat="0" applyFont="0" applyAlignment="0" applyProtection="0">
      <alignment vertical="center"/>
    </xf>
    <xf numFmtId="0" fontId="47" fillId="31" borderId="449" applyNumberFormat="0" applyFont="0" applyAlignment="0" applyProtection="0">
      <alignment vertical="center"/>
    </xf>
    <xf numFmtId="0" fontId="86" fillId="26" borderId="444" applyNumberFormat="0" applyAlignment="0" applyProtection="0">
      <alignment vertical="center"/>
    </xf>
    <xf numFmtId="0" fontId="86" fillId="26" borderId="450" applyNumberFormat="0" applyAlignment="0" applyProtection="0">
      <alignment vertical="center"/>
    </xf>
    <xf numFmtId="0" fontId="90" fillId="0" borderId="351" applyNumberFormat="0" applyAlignment="0"/>
    <xf numFmtId="228" fontId="29" fillId="0" borderId="351">
      <alignment horizontal="right" vertical="center" shrinkToFit="1"/>
    </xf>
    <xf numFmtId="0" fontId="91" fillId="0" borderId="445">
      <alignment vertical="justify" wrapText="1"/>
    </xf>
    <xf numFmtId="0" fontId="40" fillId="0" borderId="351">
      <alignment horizontal="center"/>
    </xf>
    <xf numFmtId="0" fontId="91" fillId="0" borderId="451">
      <alignment vertical="justify" wrapText="1"/>
    </xf>
    <xf numFmtId="37" fontId="91" fillId="0" borderId="446" applyAlignment="0"/>
    <xf numFmtId="0" fontId="55" fillId="26" borderId="442" applyNumberFormat="0" applyAlignment="0" applyProtection="0">
      <alignment vertical="center"/>
    </xf>
    <xf numFmtId="0" fontId="75" fillId="13" borderId="442" applyNumberFormat="0" applyAlignment="0" applyProtection="0">
      <alignment vertical="center"/>
    </xf>
    <xf numFmtId="0" fontId="47" fillId="31" borderId="443" applyNumberFormat="0" applyFont="0" applyAlignment="0" applyProtection="0">
      <alignment vertical="center"/>
    </xf>
    <xf numFmtId="0" fontId="86" fillId="26" borderId="444" applyNumberFormat="0" applyAlignment="0" applyProtection="0">
      <alignment vertical="center"/>
    </xf>
    <xf numFmtId="0" fontId="91" fillId="0" borderId="445">
      <alignment vertical="justify" wrapText="1"/>
    </xf>
    <xf numFmtId="37" fontId="91" fillId="0" borderId="452" applyAlignment="0"/>
    <xf numFmtId="0" fontId="55" fillId="26" borderId="448" applyNumberFormat="0" applyAlignment="0" applyProtection="0">
      <alignment vertical="center"/>
    </xf>
    <xf numFmtId="0" fontId="75" fillId="13" borderId="448" applyNumberFormat="0" applyAlignment="0" applyProtection="0">
      <alignment vertical="center"/>
    </xf>
    <xf numFmtId="0" fontId="47" fillId="31" borderId="449" applyNumberFormat="0" applyFont="0" applyAlignment="0" applyProtection="0">
      <alignment vertical="center"/>
    </xf>
    <xf numFmtId="0" fontId="86" fillId="26" borderId="450" applyNumberFormat="0" applyAlignment="0" applyProtection="0">
      <alignment vertical="center"/>
    </xf>
    <xf numFmtId="0" fontId="91" fillId="0" borderId="451">
      <alignment vertical="justify" wrapText="1"/>
    </xf>
    <xf numFmtId="37" fontId="91" fillId="0" borderId="452" applyAlignment="0"/>
    <xf numFmtId="0" fontId="55" fillId="26" borderId="448" applyNumberFormat="0" applyAlignment="0" applyProtection="0">
      <alignment vertical="center"/>
    </xf>
    <xf numFmtId="0" fontId="75" fillId="13" borderId="448" applyNumberFormat="0" applyAlignment="0" applyProtection="0">
      <alignment vertical="center"/>
    </xf>
    <xf numFmtId="0" fontId="47" fillId="31" borderId="449" applyNumberFormat="0" applyFont="0" applyAlignment="0" applyProtection="0">
      <alignment vertical="center"/>
    </xf>
    <xf numFmtId="0" fontId="86" fillId="26" borderId="450" applyNumberFormat="0" applyAlignment="0" applyProtection="0">
      <alignment vertical="center"/>
    </xf>
    <xf numFmtId="0" fontId="91" fillId="0" borderId="451">
      <alignment vertical="justify" wrapText="1"/>
    </xf>
    <xf numFmtId="37" fontId="91" fillId="0" borderId="452" applyAlignment="0"/>
    <xf numFmtId="0" fontId="55" fillId="26" borderId="448" applyNumberFormat="0" applyAlignment="0" applyProtection="0">
      <alignment vertical="center"/>
    </xf>
    <xf numFmtId="0" fontId="75" fillId="13" borderId="448" applyNumberFormat="0" applyAlignment="0" applyProtection="0">
      <alignment vertical="center"/>
    </xf>
    <xf numFmtId="0" fontId="47" fillId="31" borderId="449" applyNumberFormat="0" applyFont="0" applyAlignment="0" applyProtection="0">
      <alignment vertical="center"/>
    </xf>
    <xf numFmtId="0" fontId="86" fillId="26" borderId="450" applyNumberFormat="0" applyAlignment="0" applyProtection="0">
      <alignment vertical="center"/>
    </xf>
    <xf numFmtId="0" fontId="91" fillId="0" borderId="451">
      <alignment vertical="justify" wrapText="1"/>
    </xf>
    <xf numFmtId="0" fontId="55" fillId="26" borderId="442" applyNumberFormat="0" applyAlignment="0" applyProtection="0">
      <alignment vertical="center"/>
    </xf>
    <xf numFmtId="0" fontId="68" fillId="0" borderId="441">
      <alignment horizontal="left" vertical="center"/>
    </xf>
    <xf numFmtId="0" fontId="75" fillId="13" borderId="442" applyNumberFormat="0" applyAlignment="0" applyProtection="0">
      <alignment vertical="center"/>
    </xf>
    <xf numFmtId="0" fontId="47" fillId="31" borderId="443" applyNumberFormat="0" applyFont="0" applyAlignment="0" applyProtection="0">
      <alignment vertical="center"/>
    </xf>
    <xf numFmtId="0" fontId="86" fillId="26" borderId="444" applyNumberFormat="0" applyAlignment="0" applyProtection="0">
      <alignment vertical="center"/>
    </xf>
    <xf numFmtId="0" fontId="91" fillId="0" borderId="445">
      <alignment vertical="justify" wrapText="1"/>
    </xf>
    <xf numFmtId="37" fontId="91" fillId="0" borderId="452" applyAlignment="0"/>
    <xf numFmtId="0" fontId="55" fillId="26" borderId="442" applyNumberFormat="0" applyAlignment="0" applyProtection="0">
      <alignment vertical="center"/>
    </xf>
    <xf numFmtId="0" fontId="75" fillId="13" borderId="442" applyNumberFormat="0" applyAlignment="0" applyProtection="0">
      <alignment vertical="center"/>
    </xf>
    <xf numFmtId="0" fontId="47" fillId="31" borderId="443" applyNumberFormat="0" applyFont="0" applyAlignment="0" applyProtection="0">
      <alignment vertical="center"/>
    </xf>
    <xf numFmtId="0" fontId="86" fillId="26" borderId="444" applyNumberFormat="0" applyAlignment="0" applyProtection="0">
      <alignment vertical="center"/>
    </xf>
    <xf numFmtId="0" fontId="91" fillId="0" borderId="445">
      <alignment vertical="justify" wrapText="1"/>
    </xf>
    <xf numFmtId="0" fontId="91" fillId="0" borderId="463">
      <alignment vertical="justify" wrapText="1"/>
    </xf>
    <xf numFmtId="0" fontId="40" fillId="0" borderId="351">
      <alignment horizontal="center"/>
    </xf>
    <xf numFmtId="0" fontId="91" fillId="0" borderId="463">
      <alignment vertical="justify" wrapText="1"/>
    </xf>
    <xf numFmtId="228" fontId="29" fillId="0" borderId="351">
      <alignment horizontal="right" vertical="center" shrinkToFit="1"/>
    </xf>
    <xf numFmtId="0" fontId="90" fillId="0" borderId="351" applyNumberFormat="0" applyAlignment="0"/>
    <xf numFmtId="0" fontId="86" fillId="26" borderId="462" applyNumberFormat="0" applyAlignment="0" applyProtection="0">
      <alignment vertical="center"/>
    </xf>
    <xf numFmtId="0" fontId="86" fillId="26" borderId="462" applyNumberFormat="0" applyAlignment="0" applyProtection="0">
      <alignment vertical="center"/>
    </xf>
    <xf numFmtId="0" fontId="47" fillId="31" borderId="461" applyNumberFormat="0" applyFont="0" applyAlignment="0" applyProtection="0">
      <alignment vertical="center"/>
    </xf>
    <xf numFmtId="0" fontId="47" fillId="31" borderId="461" applyNumberFormat="0" applyFont="0" applyAlignment="0" applyProtection="0">
      <alignment vertical="center"/>
    </xf>
    <xf numFmtId="0" fontId="55" fillId="26" borderId="460" applyNumberFormat="0" applyAlignment="0" applyProtection="0">
      <alignment vertical="center"/>
    </xf>
    <xf numFmtId="0" fontId="55" fillId="26" borderId="454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75" fillId="13" borderId="460" applyNumberFormat="0" applyAlignment="0" applyProtection="0">
      <alignment vertical="center"/>
    </xf>
    <xf numFmtId="0" fontId="75" fillId="13" borderId="460" applyNumberFormat="0" applyAlignment="0" applyProtection="0">
      <alignment vertical="center"/>
    </xf>
    <xf numFmtId="0" fontId="68" fillId="0" borderId="459">
      <alignment horizontal="left" vertical="center"/>
    </xf>
    <xf numFmtId="0" fontId="68" fillId="0" borderId="453">
      <alignment horizontal="left" vertical="center"/>
    </xf>
    <xf numFmtId="0" fontId="75" fillId="13" borderId="460" applyNumberFormat="0" applyAlignment="0" applyProtection="0">
      <alignment vertical="center"/>
    </xf>
    <xf numFmtId="0" fontId="75" fillId="13" borderId="454" applyNumberFormat="0" applyAlignment="0" applyProtection="0">
      <alignment vertical="center"/>
    </xf>
    <xf numFmtId="10" fontId="66" fillId="28" borderId="351" applyNumberFormat="0" applyBorder="0" applyAlignment="0" applyProtection="0"/>
    <xf numFmtId="0" fontId="55" fillId="26" borderId="460" applyNumberFormat="0" applyAlignment="0" applyProtection="0">
      <alignment vertical="center"/>
    </xf>
    <xf numFmtId="0" fontId="55" fillId="26" borderId="460" applyNumberFormat="0" applyAlignment="0" applyProtection="0">
      <alignment vertical="center"/>
    </xf>
    <xf numFmtId="0" fontId="47" fillId="31" borderId="455" applyNumberFormat="0" applyFont="0" applyAlignment="0" applyProtection="0">
      <alignment vertical="center"/>
    </xf>
    <xf numFmtId="0" fontId="47" fillId="31" borderId="461" applyNumberFormat="0" applyFont="0" applyAlignment="0" applyProtection="0">
      <alignment vertical="center"/>
    </xf>
    <xf numFmtId="0" fontId="86" fillId="26" borderId="456" applyNumberFormat="0" applyAlignment="0" applyProtection="0">
      <alignment vertical="center"/>
    </xf>
    <xf numFmtId="0" fontId="86" fillId="26" borderId="462" applyNumberFormat="0" applyAlignment="0" applyProtection="0">
      <alignment vertical="center"/>
    </xf>
    <xf numFmtId="0" fontId="90" fillId="0" borderId="351" applyNumberFormat="0" applyAlignment="0"/>
    <xf numFmtId="228" fontId="29" fillId="0" borderId="351">
      <alignment horizontal="right" vertical="center" shrinkToFit="1"/>
    </xf>
    <xf numFmtId="0" fontId="91" fillId="0" borderId="457">
      <alignment vertical="justify" wrapText="1"/>
    </xf>
    <xf numFmtId="0" fontId="40" fillId="0" borderId="351">
      <alignment horizontal="center"/>
    </xf>
    <xf numFmtId="0" fontId="91" fillId="0" borderId="463">
      <alignment vertical="justify" wrapText="1"/>
    </xf>
    <xf numFmtId="37" fontId="91" fillId="0" borderId="458" applyAlignment="0"/>
    <xf numFmtId="0" fontId="55" fillId="26" borderId="454" applyNumberFormat="0" applyAlignment="0" applyProtection="0">
      <alignment vertical="center"/>
    </xf>
    <xf numFmtId="0" fontId="75" fillId="13" borderId="454" applyNumberFormat="0" applyAlignment="0" applyProtection="0">
      <alignment vertical="center"/>
    </xf>
    <xf numFmtId="0" fontId="47" fillId="31" borderId="455" applyNumberFormat="0" applyFont="0" applyAlignment="0" applyProtection="0">
      <alignment vertical="center"/>
    </xf>
    <xf numFmtId="0" fontId="86" fillId="26" borderId="456" applyNumberFormat="0" applyAlignment="0" applyProtection="0">
      <alignment vertical="center"/>
    </xf>
    <xf numFmtId="0" fontId="91" fillId="0" borderId="457">
      <alignment vertical="justify" wrapText="1"/>
    </xf>
    <xf numFmtId="37" fontId="91" fillId="0" borderId="464" applyAlignment="0"/>
    <xf numFmtId="0" fontId="55" fillId="26" borderId="460" applyNumberFormat="0" applyAlignment="0" applyProtection="0">
      <alignment vertical="center"/>
    </xf>
    <xf numFmtId="0" fontId="75" fillId="13" borderId="460" applyNumberFormat="0" applyAlignment="0" applyProtection="0">
      <alignment vertical="center"/>
    </xf>
    <xf numFmtId="0" fontId="47" fillId="31" borderId="461" applyNumberFormat="0" applyFont="0" applyAlignment="0" applyProtection="0">
      <alignment vertical="center"/>
    </xf>
    <xf numFmtId="0" fontId="86" fillId="26" borderId="462" applyNumberFormat="0" applyAlignment="0" applyProtection="0">
      <alignment vertical="center"/>
    </xf>
    <xf numFmtId="0" fontId="91" fillId="0" borderId="463">
      <alignment vertical="justify" wrapText="1"/>
    </xf>
    <xf numFmtId="37" fontId="91" fillId="0" borderId="464" applyAlignment="0"/>
    <xf numFmtId="0" fontId="55" fillId="26" borderId="460" applyNumberFormat="0" applyAlignment="0" applyProtection="0">
      <alignment vertical="center"/>
    </xf>
    <xf numFmtId="0" fontId="75" fillId="13" borderId="460" applyNumberFormat="0" applyAlignment="0" applyProtection="0">
      <alignment vertical="center"/>
    </xf>
    <xf numFmtId="0" fontId="47" fillId="31" borderId="461" applyNumberFormat="0" applyFont="0" applyAlignment="0" applyProtection="0">
      <alignment vertical="center"/>
    </xf>
    <xf numFmtId="0" fontId="86" fillId="26" borderId="462" applyNumberFormat="0" applyAlignment="0" applyProtection="0">
      <alignment vertical="center"/>
    </xf>
    <xf numFmtId="0" fontId="91" fillId="0" borderId="463">
      <alignment vertical="justify" wrapText="1"/>
    </xf>
    <xf numFmtId="37" fontId="91" fillId="0" borderId="464" applyAlignment="0"/>
    <xf numFmtId="0" fontId="55" fillId="26" borderId="460" applyNumberFormat="0" applyAlignment="0" applyProtection="0">
      <alignment vertical="center"/>
    </xf>
    <xf numFmtId="0" fontId="75" fillId="13" borderId="460" applyNumberFormat="0" applyAlignment="0" applyProtection="0">
      <alignment vertical="center"/>
    </xf>
    <xf numFmtId="0" fontId="47" fillId="31" borderId="461" applyNumberFormat="0" applyFont="0" applyAlignment="0" applyProtection="0">
      <alignment vertical="center"/>
    </xf>
    <xf numFmtId="0" fontId="86" fillId="26" borderId="462" applyNumberFormat="0" applyAlignment="0" applyProtection="0">
      <alignment vertical="center"/>
    </xf>
    <xf numFmtId="0" fontId="91" fillId="0" borderId="463">
      <alignment vertical="justify" wrapText="1"/>
    </xf>
  </cellStyleXfs>
  <cellXfs count="3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3" applyFont="1" applyFill="1" applyBorder="1" applyAlignment="1">
      <alignment horizontal="left" vertical="center" wrapText="1"/>
    </xf>
    <xf numFmtId="0" fontId="3" fillId="2" borderId="3" xfId="3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3" fillId="0" borderId="7" xfId="3" applyFont="1" applyFill="1" applyBorder="1" applyAlignment="1">
      <alignment horizontal="left" vertical="center" wrapText="1"/>
    </xf>
    <xf numFmtId="177" fontId="14" fillId="0" borderId="7" xfId="3" applyNumberFormat="1" applyFont="1" applyFill="1" applyBorder="1" applyAlignment="1">
      <alignment horizontal="right" vertical="center" wrapText="1"/>
    </xf>
    <xf numFmtId="177" fontId="14" fillId="3" borderId="7" xfId="3" applyNumberFormat="1" applyFont="1" applyFill="1" applyBorder="1" applyAlignment="1">
      <alignment horizontal="right" vertical="center" wrapText="1"/>
    </xf>
    <xf numFmtId="177" fontId="14" fillId="0" borderId="9" xfId="3" applyNumberFormat="1" applyFont="1" applyFill="1" applyBorder="1" applyAlignment="1">
      <alignment horizontal="right" vertical="center" wrapText="1"/>
    </xf>
    <xf numFmtId="177" fontId="14" fillId="3" borderId="9" xfId="3" applyNumberFormat="1" applyFont="1" applyFill="1" applyBorder="1" applyAlignment="1">
      <alignment horizontal="right" vertical="center" wrapText="1"/>
    </xf>
    <xf numFmtId="0" fontId="3" fillId="0" borderId="4" xfId="3" applyFont="1" applyFill="1" applyBorder="1" applyAlignment="1">
      <alignment horizontal="left" vertical="center" wrapText="1"/>
    </xf>
    <xf numFmtId="177" fontId="14" fillId="0" borderId="4" xfId="3" applyNumberFormat="1" applyFont="1" applyFill="1" applyBorder="1" applyAlignment="1">
      <alignment horizontal="right" vertical="center" wrapText="1"/>
    </xf>
    <xf numFmtId="177" fontId="14" fillId="3" borderId="4" xfId="3" applyNumberFormat="1" applyFont="1" applyFill="1" applyBorder="1" applyAlignment="1">
      <alignment horizontal="right" vertical="center" wrapText="1"/>
    </xf>
    <xf numFmtId="177" fontId="14" fillId="0" borderId="2" xfId="3" applyNumberFormat="1" applyFont="1" applyFill="1" applyBorder="1" applyAlignment="1">
      <alignment horizontal="right" vertical="center" wrapText="1"/>
    </xf>
    <xf numFmtId="177" fontId="14" fillId="3" borderId="2" xfId="3" applyNumberFormat="1" applyFont="1" applyFill="1" applyBorder="1" applyAlignment="1">
      <alignment horizontal="right" vertical="center" wrapText="1"/>
    </xf>
    <xf numFmtId="0" fontId="3" fillId="3" borderId="0" xfId="3" applyFont="1" applyFill="1" applyBorder="1">
      <alignment vertical="center"/>
    </xf>
    <xf numFmtId="178" fontId="3" fillId="0" borderId="0" xfId="0" applyNumberFormat="1" applyFont="1">
      <alignment vertical="center"/>
    </xf>
    <xf numFmtId="0" fontId="12" fillId="4" borderId="12" xfId="3" applyFont="1" applyFill="1" applyBorder="1" applyAlignment="1">
      <alignment horizontal="center" vertical="center" wrapText="1"/>
    </xf>
    <xf numFmtId="41" fontId="15" fillId="6" borderId="11" xfId="1" applyFont="1" applyFill="1" applyBorder="1">
      <alignment vertical="center"/>
    </xf>
    <xf numFmtId="0" fontId="12" fillId="4" borderId="13" xfId="0" applyFont="1" applyFill="1" applyBorder="1" applyAlignment="1">
      <alignment horizontal="left" vertical="center" wrapText="1" readingOrder="1"/>
    </xf>
    <xf numFmtId="0" fontId="15" fillId="6" borderId="14" xfId="0" applyFont="1" applyFill="1" applyBorder="1">
      <alignment vertical="center"/>
    </xf>
    <xf numFmtId="0" fontId="12" fillId="0" borderId="15" xfId="0" applyFont="1" applyFill="1" applyBorder="1" applyAlignment="1">
      <alignment horizontal="left" vertical="center" wrapText="1" readingOrder="1"/>
    </xf>
    <xf numFmtId="177" fontId="12" fillId="0" borderId="16" xfId="0" applyNumberFormat="1" applyFont="1" applyFill="1" applyBorder="1" applyAlignment="1">
      <alignment horizontal="right" vertical="center" wrapText="1" readingOrder="1"/>
    </xf>
    <xf numFmtId="177" fontId="12" fillId="3" borderId="16" xfId="0" applyNumberFormat="1" applyFont="1" applyFill="1" applyBorder="1" applyAlignment="1">
      <alignment horizontal="right" vertical="center" wrapText="1" readingOrder="1"/>
    </xf>
    <xf numFmtId="177" fontId="12" fillId="0" borderId="17" xfId="0" applyNumberFormat="1" applyFont="1" applyFill="1" applyBorder="1" applyAlignment="1">
      <alignment horizontal="right" vertical="center" wrapText="1" readingOrder="1"/>
    </xf>
    <xf numFmtId="0" fontId="14" fillId="5" borderId="18" xfId="0" applyFont="1" applyFill="1" applyBorder="1" applyAlignment="1">
      <alignment horizontal="left" vertical="center" wrapText="1" indent="1" readingOrder="1"/>
    </xf>
    <xf numFmtId="41" fontId="14" fillId="5" borderId="19" xfId="1" applyFont="1" applyFill="1" applyBorder="1" applyAlignment="1">
      <alignment horizontal="right" vertical="center" wrapText="1" readingOrder="1"/>
    </xf>
    <xf numFmtId="41" fontId="13" fillId="5" borderId="19" xfId="1" applyFont="1" applyFill="1" applyBorder="1" applyAlignment="1">
      <alignment horizontal="right" vertical="center" wrapText="1" readingOrder="1"/>
    </xf>
    <xf numFmtId="41" fontId="14" fillId="5" borderId="20" xfId="1" applyFont="1" applyFill="1" applyBorder="1" applyAlignment="1">
      <alignment horizontal="right" vertical="center" wrapText="1" readingOrder="1"/>
    </xf>
    <xf numFmtId="0" fontId="14" fillId="3" borderId="18" xfId="0" applyFont="1" applyFill="1" applyBorder="1" applyAlignment="1">
      <alignment horizontal="left" vertical="center" wrapText="1" indent="1" readingOrder="1"/>
    </xf>
    <xf numFmtId="41" fontId="14" fillId="3" borderId="19" xfId="1" applyFont="1" applyFill="1" applyBorder="1" applyAlignment="1">
      <alignment horizontal="right" vertical="center" wrapText="1" readingOrder="1"/>
    </xf>
    <xf numFmtId="41" fontId="14" fillId="0" borderId="19" xfId="1" applyFont="1" applyFill="1" applyBorder="1" applyAlignment="1">
      <alignment horizontal="right" vertical="center" wrapText="1" readingOrder="1"/>
    </xf>
    <xf numFmtId="41" fontId="14" fillId="0" borderId="20" xfId="1" applyFont="1" applyFill="1" applyBorder="1" applyAlignment="1">
      <alignment horizontal="right" vertical="center" wrapText="1" readingOrder="1"/>
    </xf>
    <xf numFmtId="0" fontId="14" fillId="0" borderId="18" xfId="0" applyFont="1" applyFill="1" applyBorder="1" applyAlignment="1">
      <alignment horizontal="left" vertical="center" wrapText="1" indent="1" readingOrder="1"/>
    </xf>
    <xf numFmtId="0" fontId="3" fillId="0" borderId="18" xfId="0" applyFont="1" applyFill="1" applyBorder="1" applyAlignment="1">
      <alignment horizontal="left" vertical="center" wrapText="1" readingOrder="1"/>
    </xf>
    <xf numFmtId="41" fontId="3" fillId="0" borderId="19" xfId="1" applyFont="1" applyFill="1" applyBorder="1" applyAlignment="1">
      <alignment horizontal="right" vertical="center" wrapText="1" readingOrder="1"/>
    </xf>
    <xf numFmtId="41" fontId="3" fillId="0" borderId="20" xfId="1" applyFont="1" applyFill="1" applyBorder="1" applyAlignment="1">
      <alignment horizontal="right" vertical="center" wrapText="1" readingOrder="1"/>
    </xf>
    <xf numFmtId="0" fontId="12" fillId="5" borderId="18" xfId="0" applyFont="1" applyFill="1" applyBorder="1" applyAlignment="1">
      <alignment horizontal="left" vertical="center" wrapText="1" readingOrder="1"/>
    </xf>
    <xf numFmtId="0" fontId="14" fillId="0" borderId="21" xfId="0" applyFont="1" applyFill="1" applyBorder="1" applyAlignment="1">
      <alignment horizontal="left" vertical="center" wrapText="1" indent="1" readingOrder="1"/>
    </xf>
    <xf numFmtId="41" fontId="14" fillId="0" borderId="22" xfId="1" applyFont="1" applyFill="1" applyBorder="1" applyAlignment="1">
      <alignment horizontal="right" vertical="center" wrapText="1" readingOrder="1"/>
    </xf>
    <xf numFmtId="41" fontId="14" fillId="0" borderId="23" xfId="1" applyFont="1" applyFill="1" applyBorder="1" applyAlignment="1">
      <alignment horizontal="right" vertical="center" wrapText="1" readingOrder="1"/>
    </xf>
    <xf numFmtId="0" fontId="15" fillId="6" borderId="24" xfId="0" applyFont="1" applyFill="1" applyBorder="1" applyAlignment="1">
      <alignment horizontal="left" vertical="center" wrapText="1" indent="1" readingOrder="1"/>
    </xf>
    <xf numFmtId="41" fontId="15" fillId="6" borderId="12" xfId="1" applyFont="1" applyFill="1" applyBorder="1" applyAlignment="1">
      <alignment horizontal="right" vertical="center" wrapText="1" readingOrder="1"/>
    </xf>
    <xf numFmtId="0" fontId="14" fillId="0" borderId="15" xfId="0" applyFont="1" applyFill="1" applyBorder="1" applyAlignment="1">
      <alignment horizontal="left" vertical="center" wrapText="1" indent="1" readingOrder="1"/>
    </xf>
    <xf numFmtId="41" fontId="14" fillId="0" borderId="16" xfId="1" applyFont="1" applyFill="1" applyBorder="1" applyAlignment="1">
      <alignment horizontal="right" vertical="center" wrapText="1" readingOrder="1"/>
    </xf>
    <xf numFmtId="41" fontId="14" fillId="0" borderId="17" xfId="1" applyFont="1" applyFill="1" applyBorder="1" applyAlignment="1">
      <alignment horizontal="right" vertical="center" wrapText="1" readingOrder="1"/>
    </xf>
    <xf numFmtId="41" fontId="12" fillId="5" borderId="19" xfId="1" applyFont="1" applyFill="1" applyBorder="1" applyAlignment="1">
      <alignment horizontal="right" vertical="center" wrapText="1" readingOrder="1"/>
    </xf>
    <xf numFmtId="41" fontId="12" fillId="5" borderId="20" xfId="1" applyFont="1" applyFill="1" applyBorder="1" applyAlignment="1">
      <alignment horizontal="right" vertical="center" wrapText="1" readingOrder="1"/>
    </xf>
    <xf numFmtId="0" fontId="14" fillId="0" borderId="18" xfId="0" applyFont="1" applyFill="1" applyBorder="1" applyAlignment="1">
      <alignment horizontal="left" vertical="center" wrapText="1" readingOrder="1"/>
    </xf>
    <xf numFmtId="0" fontId="3" fillId="5" borderId="18" xfId="0" applyFont="1" applyFill="1" applyBorder="1">
      <alignment vertical="center"/>
    </xf>
    <xf numFmtId="41" fontId="3" fillId="5" borderId="19" xfId="1" applyFont="1" applyFill="1" applyBorder="1">
      <alignment vertical="center"/>
    </xf>
    <xf numFmtId="41" fontId="3" fillId="5" borderId="20" xfId="1" applyFont="1" applyFill="1" applyBorder="1">
      <alignment vertical="center"/>
    </xf>
    <xf numFmtId="0" fontId="3" fillId="0" borderId="18" xfId="0" applyFont="1" applyFill="1" applyBorder="1">
      <alignment vertical="center"/>
    </xf>
    <xf numFmtId="41" fontId="3" fillId="0" borderId="19" xfId="1" applyFont="1" applyFill="1" applyBorder="1">
      <alignment vertical="center"/>
    </xf>
    <xf numFmtId="41" fontId="3" fillId="0" borderId="20" xfId="1" applyFont="1" applyFill="1" applyBorder="1">
      <alignment vertical="center"/>
    </xf>
    <xf numFmtId="0" fontId="3" fillId="0" borderId="21" xfId="0" applyFont="1" applyFill="1" applyBorder="1">
      <alignment vertical="center"/>
    </xf>
    <xf numFmtId="41" fontId="3" fillId="0" borderId="22" xfId="1" applyFont="1" applyFill="1" applyBorder="1">
      <alignment vertical="center"/>
    </xf>
    <xf numFmtId="41" fontId="3" fillId="0" borderId="23" xfId="1" applyFont="1" applyFill="1" applyBorder="1">
      <alignment vertical="center"/>
    </xf>
    <xf numFmtId="0" fontId="15" fillId="6" borderId="24" xfId="0" applyFont="1" applyFill="1" applyBorder="1">
      <alignment vertical="center"/>
    </xf>
    <xf numFmtId="41" fontId="15" fillId="6" borderId="12" xfId="1" applyFont="1" applyFill="1" applyBorder="1">
      <alignment vertical="center"/>
    </xf>
    <xf numFmtId="0" fontId="3" fillId="0" borderId="15" xfId="0" applyFont="1" applyFill="1" applyBorder="1">
      <alignment vertical="center"/>
    </xf>
    <xf numFmtId="41" fontId="3" fillId="0" borderId="16" xfId="1" applyFont="1" applyFill="1" applyBorder="1">
      <alignment vertical="center"/>
    </xf>
    <xf numFmtId="41" fontId="3" fillId="0" borderId="17" xfId="1" applyFont="1" applyFill="1" applyBorder="1">
      <alignment vertical="center"/>
    </xf>
    <xf numFmtId="179" fontId="3" fillId="0" borderId="19" xfId="1" applyNumberFormat="1" applyFont="1" applyFill="1" applyBorder="1">
      <alignment vertical="center"/>
    </xf>
    <xf numFmtId="179" fontId="3" fillId="0" borderId="20" xfId="1" applyNumberFormat="1" applyFont="1" applyFill="1" applyBorder="1">
      <alignment vertical="center"/>
    </xf>
    <xf numFmtId="177" fontId="3" fillId="2" borderId="2" xfId="3" applyNumberFormat="1" applyFont="1" applyFill="1" applyBorder="1" applyAlignment="1">
      <alignment horizontal="right" vertical="center" wrapText="1"/>
    </xf>
    <xf numFmtId="0" fontId="15" fillId="0" borderId="0" xfId="3" applyFont="1" applyBorder="1" applyAlignment="1">
      <alignment horizontal="left" vertical="center"/>
    </xf>
    <xf numFmtId="0" fontId="15" fillId="0" borderId="0" xfId="0" applyFont="1">
      <alignment vertical="center"/>
    </xf>
    <xf numFmtId="0" fontId="15" fillId="0" borderId="1" xfId="3" applyFont="1" applyFill="1" applyBorder="1" applyAlignment="1">
      <alignment horizontal="left" vertical="center" wrapText="1"/>
    </xf>
    <xf numFmtId="177" fontId="15" fillId="0" borderId="1" xfId="3" applyNumberFormat="1" applyFont="1" applyFill="1" applyBorder="1" applyAlignment="1">
      <alignment horizontal="right" vertical="center" wrapText="1"/>
    </xf>
    <xf numFmtId="177" fontId="15" fillId="3" borderId="1" xfId="3" applyNumberFormat="1" applyFont="1" applyFill="1" applyBorder="1" applyAlignment="1">
      <alignment horizontal="right" vertical="center" wrapText="1"/>
    </xf>
    <xf numFmtId="0" fontId="15" fillId="0" borderId="5" xfId="3" applyFont="1" applyFill="1" applyBorder="1" applyAlignment="1">
      <alignment horizontal="left" vertical="center" wrapText="1"/>
    </xf>
    <xf numFmtId="177" fontId="15" fillId="0" borderId="5" xfId="3" applyNumberFormat="1" applyFont="1" applyFill="1" applyBorder="1" applyAlignment="1">
      <alignment horizontal="right" vertical="center" wrapText="1"/>
    </xf>
    <xf numFmtId="177" fontId="15" fillId="3" borderId="5" xfId="3" applyNumberFormat="1" applyFont="1" applyFill="1" applyBorder="1" applyAlignment="1">
      <alignment horizontal="right" vertical="center" wrapText="1"/>
    </xf>
    <xf numFmtId="0" fontId="15" fillId="2" borderId="7" xfId="3" applyFont="1" applyFill="1" applyBorder="1" applyAlignment="1">
      <alignment horizontal="left" vertical="center" wrapText="1"/>
    </xf>
    <xf numFmtId="177" fontId="15" fillId="2" borderId="7" xfId="3" applyNumberFormat="1" applyFont="1" applyFill="1" applyBorder="1" applyAlignment="1">
      <alignment horizontal="right" vertical="center" wrapText="1"/>
    </xf>
    <xf numFmtId="0" fontId="16" fillId="2" borderId="5" xfId="3" applyFont="1" applyFill="1" applyBorder="1" applyAlignment="1">
      <alignment horizontal="left" vertical="center" wrapText="1"/>
    </xf>
    <xf numFmtId="176" fontId="17" fillId="2" borderId="5" xfId="6" applyNumberFormat="1" applyFont="1" applyFill="1" applyBorder="1" applyAlignment="1">
      <alignment horizontal="right" vertical="center" wrapText="1"/>
    </xf>
    <xf numFmtId="0" fontId="15" fillId="2" borderId="8" xfId="3" applyFont="1" applyFill="1" applyBorder="1" applyAlignment="1">
      <alignment horizontal="left" vertical="center" wrapText="1"/>
    </xf>
    <xf numFmtId="177" fontId="15" fillId="2" borderId="8" xfId="3" applyNumberFormat="1" applyFont="1" applyFill="1" applyBorder="1" applyAlignment="1">
      <alignment horizontal="right" vertical="center" wrapText="1"/>
    </xf>
    <xf numFmtId="0" fontId="15" fillId="2" borderId="3" xfId="3" applyFont="1" applyFill="1" applyBorder="1" applyAlignment="1">
      <alignment horizontal="left" vertical="center" wrapText="1"/>
    </xf>
    <xf numFmtId="177" fontId="15" fillId="2" borderId="3" xfId="3" applyNumberFormat="1" applyFont="1" applyFill="1" applyBorder="1" applyAlignment="1">
      <alignment horizontal="right" vertical="center" wrapText="1"/>
    </xf>
    <xf numFmtId="177" fontId="18" fillId="0" borderId="5" xfId="3" applyNumberFormat="1" applyFont="1" applyFill="1" applyBorder="1" applyAlignment="1">
      <alignment horizontal="right" vertical="center" wrapText="1"/>
    </xf>
    <xf numFmtId="177" fontId="18" fillId="3" borderId="5" xfId="3" applyNumberFormat="1" applyFont="1" applyFill="1" applyBorder="1" applyAlignment="1">
      <alignment horizontal="right" vertical="center" wrapText="1"/>
    </xf>
    <xf numFmtId="0" fontId="15" fillId="4" borderId="6" xfId="3" applyFont="1" applyFill="1" applyBorder="1" applyAlignment="1">
      <alignment horizontal="left" vertical="center" wrapText="1"/>
    </xf>
    <xf numFmtId="0" fontId="15" fillId="4" borderId="10" xfId="3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21" fillId="0" borderId="0" xfId="0" applyFont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Border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Border="1">
      <alignment vertical="center"/>
    </xf>
    <xf numFmtId="181" fontId="3" fillId="0" borderId="0" xfId="0" applyNumberFormat="1" applyFont="1" applyAlignment="1">
      <alignment vertical="center"/>
    </xf>
    <xf numFmtId="180" fontId="13" fillId="0" borderId="0" xfId="0" applyNumberFormat="1" applyFont="1" applyBorder="1" applyAlignment="1">
      <alignment vertical="center"/>
    </xf>
    <xf numFmtId="180" fontId="3" fillId="0" borderId="0" xfId="1" applyNumberFormat="1" applyFont="1" applyBorder="1" applyAlignment="1">
      <alignment vertical="center"/>
    </xf>
    <xf numFmtId="180" fontId="14" fillId="0" borderId="0" xfId="3" applyNumberFormat="1" applyFont="1" applyFill="1" applyBorder="1" applyAlignment="1">
      <alignment horizontal="right" vertical="center"/>
    </xf>
    <xf numFmtId="177" fontId="14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18" fillId="0" borderId="0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vertical="center"/>
    </xf>
    <xf numFmtId="177" fontId="15" fillId="0" borderId="0" xfId="1" applyNumberFormat="1" applyFont="1" applyFill="1" applyBorder="1" applyAlignment="1">
      <alignment horizontal="right" vertical="center"/>
    </xf>
    <xf numFmtId="177" fontId="20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80" fontId="15" fillId="0" borderId="0" xfId="0" applyNumberFormat="1" applyFont="1" applyFill="1" applyBorder="1" applyAlignment="1">
      <alignment vertical="center"/>
    </xf>
    <xf numFmtId="239" fontId="18" fillId="0" borderId="0" xfId="1" applyNumberFormat="1" applyFont="1" applyFill="1" applyBorder="1" applyAlignment="1">
      <alignment horizontal="right" vertical="center"/>
    </xf>
    <xf numFmtId="239" fontId="14" fillId="3" borderId="0" xfId="1" applyNumberFormat="1" applyFont="1" applyFill="1" applyBorder="1" applyAlignment="1">
      <alignment horizontal="right" vertical="center"/>
    </xf>
    <xf numFmtId="239" fontId="15" fillId="0" borderId="0" xfId="1" applyNumberFormat="1" applyFont="1" applyFill="1" applyBorder="1" applyAlignment="1">
      <alignment horizontal="right" vertical="center"/>
    </xf>
    <xf numFmtId="239" fontId="15" fillId="0" borderId="0" xfId="1" applyNumberFormat="1" applyFont="1" applyFill="1" applyBorder="1" applyAlignment="1">
      <alignment vertical="center"/>
    </xf>
    <xf numFmtId="180" fontId="1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0" fontId="114" fillId="0" borderId="0" xfId="0" applyFont="1">
      <alignment vertical="center"/>
    </xf>
    <xf numFmtId="180" fontId="15" fillId="5" borderId="0" xfId="0" applyNumberFormat="1" applyFont="1" applyFill="1" applyBorder="1" applyAlignment="1">
      <alignment vertical="center"/>
    </xf>
    <xf numFmtId="180" fontId="15" fillId="5" borderId="0" xfId="1" applyNumberFormat="1" applyFont="1" applyFill="1" applyBorder="1" applyAlignment="1">
      <alignment vertical="center"/>
    </xf>
    <xf numFmtId="180" fontId="15" fillId="5" borderId="0" xfId="3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80" fontId="115" fillId="0" borderId="0" xfId="0" applyNumberFormat="1" applyFont="1" applyBorder="1" applyAlignment="1">
      <alignment vertical="center"/>
    </xf>
    <xf numFmtId="180" fontId="115" fillId="0" borderId="0" xfId="0" applyNumberFormat="1" applyFont="1" applyFill="1" applyBorder="1" applyAlignment="1">
      <alignment vertical="center"/>
    </xf>
    <xf numFmtId="180" fontId="15" fillId="5" borderId="0" xfId="1" applyNumberFormat="1" applyFont="1" applyFill="1" applyBorder="1" applyAlignment="1">
      <alignment horizontal="right" vertical="center"/>
    </xf>
    <xf numFmtId="180" fontId="15" fillId="0" borderId="0" xfId="1" applyNumberFormat="1" applyFont="1" applyBorder="1" applyAlignment="1">
      <alignment vertical="center"/>
    </xf>
    <xf numFmtId="0" fontId="15" fillId="0" borderId="0" xfId="0" applyFont="1" applyFill="1" applyBorder="1">
      <alignment vertical="center"/>
    </xf>
    <xf numFmtId="180" fontId="18" fillId="5" borderId="471" xfId="3" applyNumberFormat="1" applyFont="1" applyFill="1" applyBorder="1" applyAlignment="1">
      <alignment horizontal="right" vertical="center"/>
    </xf>
    <xf numFmtId="0" fontId="117" fillId="34" borderId="468" xfId="3" applyFont="1" applyFill="1" applyBorder="1" applyAlignment="1">
      <alignment horizontal="center" vertical="center" wrapText="1"/>
    </xf>
    <xf numFmtId="0" fontId="119" fillId="34" borderId="473" xfId="0" applyFont="1" applyFill="1" applyBorder="1">
      <alignment vertical="center"/>
    </xf>
    <xf numFmtId="0" fontId="119" fillId="34" borderId="474" xfId="0" applyFont="1" applyFill="1" applyBorder="1" applyAlignment="1">
      <alignment horizontal="center" vertical="center"/>
    </xf>
    <xf numFmtId="0" fontId="15" fillId="5" borderId="465" xfId="0" applyFont="1" applyFill="1" applyBorder="1">
      <alignment vertical="center"/>
    </xf>
    <xf numFmtId="0" fontId="3" fillId="0" borderId="465" xfId="0" applyFont="1" applyBorder="1" applyAlignment="1">
      <alignment horizontal="left" vertical="center" indent="1"/>
    </xf>
    <xf numFmtId="0" fontId="15" fillId="5" borderId="470" xfId="0" applyFont="1" applyFill="1" applyBorder="1">
      <alignment vertical="center"/>
    </xf>
    <xf numFmtId="176" fontId="15" fillId="5" borderId="471" xfId="1" applyNumberFormat="1" applyFont="1" applyFill="1" applyBorder="1" applyAlignment="1">
      <alignment horizontal="right" vertical="center"/>
    </xf>
    <xf numFmtId="240" fontId="15" fillId="5" borderId="471" xfId="1" applyNumberFormat="1" applyFont="1" applyFill="1" applyBorder="1" applyAlignment="1">
      <alignment horizontal="right" vertical="center"/>
    </xf>
    <xf numFmtId="0" fontId="117" fillId="34" borderId="467" xfId="3" applyFont="1" applyFill="1" applyBorder="1" applyAlignment="1">
      <alignment horizontal="left" vertical="center" wrapText="1"/>
    </xf>
    <xf numFmtId="3" fontId="15" fillId="5" borderId="465" xfId="0" applyNumberFormat="1" applyFont="1" applyFill="1" applyBorder="1">
      <alignment vertical="center"/>
    </xf>
    <xf numFmtId="3" fontId="15" fillId="0" borderId="465" xfId="0" applyNumberFormat="1" applyFont="1" applyBorder="1" applyAlignment="1">
      <alignment horizontal="left" vertical="center"/>
    </xf>
    <xf numFmtId="3" fontId="3" fillId="0" borderId="465" xfId="0" applyNumberFormat="1" applyFont="1" applyBorder="1" applyAlignment="1">
      <alignment horizontal="left" vertical="center" indent="1"/>
    </xf>
    <xf numFmtId="0" fontId="3" fillId="0" borderId="465" xfId="0" applyFont="1" applyFill="1" applyBorder="1">
      <alignment vertical="center"/>
    </xf>
    <xf numFmtId="0" fontId="15" fillId="0" borderId="465" xfId="0" applyFont="1" applyBorder="1" applyAlignment="1">
      <alignment horizontal="left" vertical="center"/>
    </xf>
    <xf numFmtId="0" fontId="15" fillId="5" borderId="465" xfId="3" applyFont="1" applyFill="1" applyBorder="1" applyAlignment="1">
      <alignment horizontal="left" vertical="center" wrapText="1"/>
    </xf>
    <xf numFmtId="0" fontId="3" fillId="0" borderId="465" xfId="3" applyFont="1" applyBorder="1" applyAlignment="1">
      <alignment horizontal="left" vertical="center" wrapText="1"/>
    </xf>
    <xf numFmtId="0" fontId="3" fillId="3" borderId="465" xfId="3" applyFont="1" applyFill="1" applyBorder="1" applyAlignment="1">
      <alignment horizontal="left" vertical="center" wrapText="1"/>
    </xf>
    <xf numFmtId="0" fontId="15" fillId="5" borderId="470" xfId="3" applyFont="1" applyFill="1" applyBorder="1" applyAlignment="1">
      <alignment horizontal="left" vertical="center" wrapText="1"/>
    </xf>
    <xf numFmtId="0" fontId="117" fillId="34" borderId="476" xfId="3" applyFont="1" applyFill="1" applyBorder="1" applyAlignment="1">
      <alignment horizontal="center" vertical="center" wrapText="1"/>
    </xf>
    <xf numFmtId="180" fontId="15" fillId="5" borderId="477" xfId="0" applyNumberFormat="1" applyFont="1" applyFill="1" applyBorder="1" applyAlignment="1">
      <alignment vertical="center"/>
    </xf>
    <xf numFmtId="180" fontId="115" fillId="0" borderId="477" xfId="0" applyNumberFormat="1" applyFont="1" applyBorder="1" applyAlignment="1">
      <alignment vertical="center"/>
    </xf>
    <xf numFmtId="180" fontId="13" fillId="0" borderId="477" xfId="0" applyNumberFormat="1" applyFont="1" applyBorder="1" applyAlignment="1">
      <alignment vertical="center"/>
    </xf>
    <xf numFmtId="180" fontId="115" fillId="0" borderId="477" xfId="0" applyNumberFormat="1" applyFont="1" applyFill="1" applyBorder="1" applyAlignment="1">
      <alignment vertical="center"/>
    </xf>
    <xf numFmtId="180" fontId="13" fillId="0" borderId="477" xfId="0" applyNumberFormat="1" applyFont="1" applyFill="1" applyBorder="1" applyAlignment="1">
      <alignment vertical="center"/>
    </xf>
    <xf numFmtId="180" fontId="15" fillId="5" borderId="477" xfId="1" applyNumberFormat="1" applyFont="1" applyFill="1" applyBorder="1" applyAlignment="1">
      <alignment vertical="center"/>
    </xf>
    <xf numFmtId="176" fontId="3" fillId="0" borderId="477" xfId="1" applyNumberFormat="1" applyFont="1" applyFill="1" applyBorder="1" applyAlignment="1">
      <alignment vertical="center"/>
    </xf>
    <xf numFmtId="180" fontId="15" fillId="0" borderId="477" xfId="1" applyNumberFormat="1" applyFont="1" applyBorder="1" applyAlignment="1">
      <alignment vertical="center"/>
    </xf>
    <xf numFmtId="180" fontId="3" fillId="0" borderId="477" xfId="1" applyNumberFormat="1" applyFont="1" applyBorder="1" applyAlignment="1">
      <alignment vertical="center"/>
    </xf>
    <xf numFmtId="180" fontId="15" fillId="5" borderId="477" xfId="3" applyNumberFormat="1" applyFont="1" applyFill="1" applyBorder="1" applyAlignment="1">
      <alignment horizontal="right" vertical="center"/>
    </xf>
    <xf numFmtId="180" fontId="14" fillId="0" borderId="477" xfId="3" applyNumberFormat="1" applyFont="1" applyFill="1" applyBorder="1" applyAlignment="1">
      <alignment horizontal="right" vertical="center"/>
    </xf>
    <xf numFmtId="180" fontId="18" fillId="5" borderId="478" xfId="3" applyNumberFormat="1" applyFont="1" applyFill="1" applyBorder="1" applyAlignment="1">
      <alignment horizontal="right" vertical="center"/>
    </xf>
    <xf numFmtId="0" fontId="117" fillId="34" borderId="479" xfId="3" applyFont="1" applyFill="1" applyBorder="1" applyAlignment="1">
      <alignment horizontal="center" vertical="center" wrapText="1"/>
    </xf>
    <xf numFmtId="180" fontId="15" fillId="5" borderId="480" xfId="0" applyNumberFormat="1" applyFont="1" applyFill="1" applyBorder="1" applyAlignment="1">
      <alignment vertical="center"/>
    </xf>
    <xf numFmtId="180" fontId="115" fillId="0" borderId="480" xfId="0" applyNumberFormat="1" applyFont="1" applyBorder="1" applyAlignment="1">
      <alignment vertical="center"/>
    </xf>
    <xf numFmtId="180" fontId="13" fillId="0" borderId="480" xfId="0" applyNumberFormat="1" applyFont="1" applyBorder="1" applyAlignment="1">
      <alignment vertical="center"/>
    </xf>
    <xf numFmtId="180" fontId="115" fillId="0" borderId="480" xfId="0" applyNumberFormat="1" applyFont="1" applyFill="1" applyBorder="1" applyAlignment="1">
      <alignment vertical="center"/>
    </xf>
    <xf numFmtId="180" fontId="13" fillId="0" borderId="480" xfId="0" applyNumberFormat="1" applyFont="1" applyFill="1" applyBorder="1" applyAlignment="1">
      <alignment vertical="center"/>
    </xf>
    <xf numFmtId="180" fontId="15" fillId="5" borderId="480" xfId="1" applyNumberFormat="1" applyFont="1" applyFill="1" applyBorder="1" applyAlignment="1">
      <alignment vertical="center"/>
    </xf>
    <xf numFmtId="176" fontId="3" fillId="0" borderId="480" xfId="1" applyNumberFormat="1" applyFont="1" applyFill="1" applyBorder="1" applyAlignment="1">
      <alignment vertical="center"/>
    </xf>
    <xf numFmtId="180" fontId="15" fillId="0" borderId="480" xfId="1" applyNumberFormat="1" applyFont="1" applyBorder="1" applyAlignment="1">
      <alignment vertical="center"/>
    </xf>
    <xf numFmtId="180" fontId="3" fillId="0" borderId="480" xfId="1" applyNumberFormat="1" applyFont="1" applyBorder="1" applyAlignment="1">
      <alignment vertical="center"/>
    </xf>
    <xf numFmtId="180" fontId="15" fillId="5" borderId="480" xfId="3" applyNumberFormat="1" applyFont="1" applyFill="1" applyBorder="1" applyAlignment="1">
      <alignment horizontal="right" vertical="center"/>
    </xf>
    <xf numFmtId="180" fontId="14" fillId="0" borderId="480" xfId="3" applyNumberFormat="1" applyFont="1" applyFill="1" applyBorder="1" applyAlignment="1">
      <alignment horizontal="right" vertical="center"/>
    </xf>
    <xf numFmtId="180" fontId="18" fillId="5" borderId="481" xfId="3" applyNumberFormat="1" applyFont="1" applyFill="1" applyBorder="1" applyAlignment="1">
      <alignment horizontal="right" vertical="center"/>
    </xf>
    <xf numFmtId="0" fontId="119" fillId="34" borderId="482" xfId="0" applyFont="1" applyFill="1" applyBorder="1" applyAlignment="1">
      <alignment horizontal="center" vertical="center"/>
    </xf>
    <xf numFmtId="180" fontId="15" fillId="5" borderId="477" xfId="1" applyNumberFormat="1" applyFont="1" applyFill="1" applyBorder="1" applyAlignment="1">
      <alignment horizontal="right" vertical="center"/>
    </xf>
    <xf numFmtId="176" fontId="15" fillId="5" borderId="478" xfId="1" applyNumberFormat="1" applyFont="1" applyFill="1" applyBorder="1" applyAlignment="1">
      <alignment horizontal="right" vertical="center"/>
    </xf>
    <xf numFmtId="240" fontId="15" fillId="5" borderId="478" xfId="1" applyNumberFormat="1" applyFont="1" applyFill="1" applyBorder="1" applyAlignment="1">
      <alignment horizontal="right" vertical="center"/>
    </xf>
    <xf numFmtId="0" fontId="3" fillId="0" borderId="465" xfId="3" applyFont="1" applyBorder="1" applyAlignment="1">
      <alignment horizontal="left" vertical="center" wrapText="1" indent="1"/>
    </xf>
    <xf numFmtId="177" fontId="15" fillId="5" borderId="0" xfId="1" applyNumberFormat="1" applyFont="1" applyFill="1" applyBorder="1" applyAlignment="1">
      <alignment horizontal="right" vertical="center"/>
    </xf>
    <xf numFmtId="177" fontId="15" fillId="5" borderId="0" xfId="1" applyNumberFormat="1" applyFont="1" applyFill="1" applyBorder="1" applyAlignment="1">
      <alignment vertical="center"/>
    </xf>
    <xf numFmtId="177" fontId="18" fillId="0" borderId="477" xfId="1" applyNumberFormat="1" applyFont="1" applyFill="1" applyBorder="1" applyAlignment="1">
      <alignment horizontal="right" vertical="center"/>
    </xf>
    <xf numFmtId="177" fontId="14" fillId="0" borderId="477" xfId="1" applyNumberFormat="1" applyFont="1" applyFill="1" applyBorder="1" applyAlignment="1">
      <alignment horizontal="right" vertical="center"/>
    </xf>
    <xf numFmtId="177" fontId="3" fillId="0" borderId="477" xfId="1" applyNumberFormat="1" applyFont="1" applyFill="1" applyBorder="1" applyAlignment="1">
      <alignment horizontal="right" vertical="center"/>
    </xf>
    <xf numFmtId="177" fontId="15" fillId="5" borderId="477" xfId="1" applyNumberFormat="1" applyFont="1" applyFill="1" applyBorder="1" applyAlignment="1">
      <alignment horizontal="right" vertical="center"/>
    </xf>
    <xf numFmtId="177" fontId="15" fillId="0" borderId="477" xfId="1" applyNumberFormat="1" applyFont="1" applyFill="1" applyBorder="1" applyAlignment="1">
      <alignment horizontal="right" vertical="center"/>
    </xf>
    <xf numFmtId="177" fontId="15" fillId="0" borderId="477" xfId="1" applyNumberFormat="1" applyFont="1" applyFill="1" applyBorder="1" applyAlignment="1">
      <alignment vertical="center"/>
    </xf>
    <xf numFmtId="177" fontId="15" fillId="5" borderId="477" xfId="1" applyNumberFormat="1" applyFont="1" applyFill="1" applyBorder="1" applyAlignment="1">
      <alignment vertical="center"/>
    </xf>
    <xf numFmtId="176" fontId="24" fillId="0" borderId="0" xfId="1" applyNumberFormat="1" applyFont="1" applyFill="1" applyBorder="1" applyAlignment="1">
      <alignment horizontal="right" vertical="center"/>
    </xf>
    <xf numFmtId="180" fontId="15" fillId="0" borderId="477" xfId="0" applyNumberFormat="1" applyFont="1" applyFill="1" applyBorder="1" applyAlignment="1">
      <alignment vertical="center"/>
    </xf>
    <xf numFmtId="180" fontId="3" fillId="0" borderId="477" xfId="0" applyNumberFormat="1" applyFont="1" applyFill="1" applyBorder="1" applyAlignment="1">
      <alignment vertical="center"/>
    </xf>
    <xf numFmtId="239" fontId="18" fillId="0" borderId="477" xfId="1" applyNumberFormat="1" applyFont="1" applyFill="1" applyBorder="1" applyAlignment="1">
      <alignment horizontal="right" vertical="center"/>
    </xf>
    <xf numFmtId="239" fontId="14" fillId="3" borderId="477" xfId="1" applyNumberFormat="1" applyFont="1" applyFill="1" applyBorder="1" applyAlignment="1">
      <alignment horizontal="right" vertical="center"/>
    </xf>
    <xf numFmtId="239" fontId="15" fillId="0" borderId="477" xfId="1" applyNumberFormat="1" applyFont="1" applyFill="1" applyBorder="1" applyAlignment="1">
      <alignment horizontal="right" vertical="center"/>
    </xf>
    <xf numFmtId="239" fontId="15" fillId="0" borderId="477" xfId="1" applyNumberFormat="1" applyFont="1" applyFill="1" applyBorder="1" applyAlignment="1">
      <alignment vertical="center"/>
    </xf>
    <xf numFmtId="239" fontId="15" fillId="5" borderId="477" xfId="1" applyNumberFormat="1" applyFont="1" applyFill="1" applyBorder="1" applyAlignment="1">
      <alignment horizontal="right" vertical="center"/>
    </xf>
    <xf numFmtId="239" fontId="15" fillId="5" borderId="0" xfId="1" applyNumberFormat="1" applyFont="1" applyFill="1" applyBorder="1" applyAlignment="1">
      <alignment horizontal="right" vertical="center"/>
    </xf>
    <xf numFmtId="239" fontId="15" fillId="5" borderId="477" xfId="1" applyNumberFormat="1" applyFont="1" applyFill="1" applyBorder="1" applyAlignment="1">
      <alignment vertical="center"/>
    </xf>
    <xf numFmtId="239" fontId="15" fillId="5" borderId="0" xfId="1" applyNumberFormat="1" applyFont="1" applyFill="1" applyBorder="1" applyAlignment="1">
      <alignment vertical="center"/>
    </xf>
    <xf numFmtId="0" fontId="18" fillId="0" borderId="465" xfId="0" applyFont="1" applyBorder="1" applyAlignment="1">
      <alignment horizontal="left" vertical="center"/>
    </xf>
    <xf numFmtId="0" fontId="14" fillId="3" borderId="465" xfId="0" applyFont="1" applyFill="1" applyBorder="1" applyAlignment="1">
      <alignment horizontal="left" vertical="center" indent="1"/>
    </xf>
    <xf numFmtId="179" fontId="3" fillId="0" borderId="0" xfId="0" applyNumberFormat="1" applyFont="1" applyBorder="1" applyAlignment="1">
      <alignment vertical="center"/>
    </xf>
    <xf numFmtId="0" fontId="14" fillId="0" borderId="465" xfId="0" applyFont="1" applyBorder="1" applyAlignment="1">
      <alignment horizontal="left" vertical="center" indent="1"/>
    </xf>
    <xf numFmtId="0" fontId="15" fillId="5" borderId="465" xfId="0" applyFont="1" applyFill="1" applyBorder="1" applyAlignment="1">
      <alignment horizontal="left" vertical="center"/>
    </xf>
    <xf numFmtId="0" fontId="15" fillId="0" borderId="465" xfId="0" applyFont="1" applyBorder="1">
      <alignment vertical="center"/>
    </xf>
    <xf numFmtId="0" fontId="15" fillId="5" borderId="470" xfId="0" applyFont="1" applyFill="1" applyBorder="1" applyAlignment="1">
      <alignment horizontal="left" vertical="center"/>
    </xf>
    <xf numFmtId="177" fontId="15" fillId="5" borderId="478" xfId="1" applyNumberFormat="1" applyFont="1" applyFill="1" applyBorder="1" applyAlignment="1">
      <alignment horizontal="right" vertical="center"/>
    </xf>
    <xf numFmtId="177" fontId="15" fillId="5" borderId="471" xfId="1" applyNumberFormat="1" applyFont="1" applyFill="1" applyBorder="1" applyAlignment="1">
      <alignment horizontal="right" vertical="center"/>
    </xf>
    <xf numFmtId="3" fontId="15" fillId="0" borderId="465" xfId="0" applyNumberFormat="1" applyFont="1" applyFill="1" applyBorder="1">
      <alignment vertical="center"/>
    </xf>
    <xf numFmtId="0" fontId="3" fillId="0" borderId="465" xfId="0" applyFont="1" applyBorder="1" applyAlignment="1">
      <alignment horizontal="left" vertical="center"/>
    </xf>
    <xf numFmtId="0" fontId="3" fillId="0" borderId="465" xfId="3" applyFont="1" applyFill="1" applyBorder="1" applyAlignment="1">
      <alignment horizontal="left" vertical="center" wrapText="1"/>
    </xf>
    <xf numFmtId="239" fontId="15" fillId="5" borderId="478" xfId="1" applyNumberFormat="1" applyFont="1" applyFill="1" applyBorder="1" applyAlignment="1">
      <alignment horizontal="right" vertical="center"/>
    </xf>
    <xf numFmtId="239" fontId="15" fillId="5" borderId="471" xfId="1" applyNumberFormat="1" applyFont="1" applyFill="1" applyBorder="1" applyAlignment="1">
      <alignment horizontal="right" vertical="center"/>
    </xf>
    <xf numFmtId="0" fontId="117" fillId="34" borderId="483" xfId="3" applyFont="1" applyFill="1" applyBorder="1" applyAlignment="1">
      <alignment horizontal="center" vertical="center" wrapText="1"/>
    </xf>
    <xf numFmtId="177" fontId="15" fillId="5" borderId="484" xfId="1" applyNumberFormat="1" applyFont="1" applyFill="1" applyBorder="1" applyAlignment="1">
      <alignment horizontal="right" vertical="center"/>
    </xf>
    <xf numFmtId="0" fontId="117" fillId="34" borderId="485" xfId="3" applyFont="1" applyFill="1" applyBorder="1" applyAlignment="1">
      <alignment horizontal="center" vertical="center" wrapText="1"/>
    </xf>
    <xf numFmtId="239" fontId="15" fillId="5" borderId="484" xfId="1" applyNumberFormat="1" applyFont="1" applyFill="1" applyBorder="1" applyAlignment="1">
      <alignment horizontal="right" vertical="center"/>
    </xf>
    <xf numFmtId="0" fontId="117" fillId="34" borderId="486" xfId="3" applyFont="1" applyFill="1" applyBorder="1" applyAlignment="1">
      <alignment horizontal="center" vertical="center" wrapText="1"/>
    </xf>
    <xf numFmtId="177" fontId="15" fillId="5" borderId="487" xfId="1" applyNumberFormat="1" applyFont="1" applyFill="1" applyBorder="1" applyAlignment="1">
      <alignment horizontal="right" vertical="center"/>
    </xf>
    <xf numFmtId="0" fontId="117" fillId="34" borderId="488" xfId="3" applyFont="1" applyFill="1" applyBorder="1" applyAlignment="1">
      <alignment horizontal="center" vertical="center" wrapText="1"/>
    </xf>
    <xf numFmtId="239" fontId="15" fillId="5" borderId="487" xfId="1" applyNumberFormat="1" applyFont="1" applyFill="1" applyBorder="1" applyAlignment="1">
      <alignment horizontal="right" vertical="center"/>
    </xf>
    <xf numFmtId="0" fontId="117" fillId="34" borderId="491" xfId="3" applyFont="1" applyFill="1" applyBorder="1" applyAlignment="1">
      <alignment horizontal="center" vertical="center" wrapText="1"/>
    </xf>
    <xf numFmtId="177" fontId="18" fillId="0" borderId="492" xfId="1" applyNumberFormat="1" applyFont="1" applyFill="1" applyBorder="1" applyAlignment="1">
      <alignment horizontal="right" vertical="center"/>
    </xf>
    <xf numFmtId="177" fontId="14" fillId="0" borderId="492" xfId="1" applyNumberFormat="1" applyFont="1" applyFill="1" applyBorder="1" applyAlignment="1">
      <alignment horizontal="right" vertical="center"/>
    </xf>
    <xf numFmtId="177" fontId="3" fillId="0" borderId="492" xfId="1" applyNumberFormat="1" applyFont="1" applyFill="1" applyBorder="1" applyAlignment="1">
      <alignment horizontal="right" vertical="center"/>
    </xf>
    <xf numFmtId="177" fontId="15" fillId="5" borderId="492" xfId="1" applyNumberFormat="1" applyFont="1" applyFill="1" applyBorder="1" applyAlignment="1">
      <alignment horizontal="right" vertical="center"/>
    </xf>
    <xf numFmtId="177" fontId="15" fillId="0" borderId="492" xfId="1" applyNumberFormat="1" applyFont="1" applyFill="1" applyBorder="1" applyAlignment="1">
      <alignment horizontal="right" vertical="center"/>
    </xf>
    <xf numFmtId="177" fontId="15" fillId="0" borderId="492" xfId="1" applyNumberFormat="1" applyFont="1" applyFill="1" applyBorder="1" applyAlignment="1">
      <alignment vertical="center"/>
    </xf>
    <xf numFmtId="177" fontId="15" fillId="5" borderId="492" xfId="1" applyNumberFormat="1" applyFont="1" applyFill="1" applyBorder="1" applyAlignment="1">
      <alignment vertical="center"/>
    </xf>
    <xf numFmtId="177" fontId="15" fillId="5" borderId="493" xfId="1" applyNumberFormat="1" applyFont="1" applyFill="1" applyBorder="1" applyAlignment="1">
      <alignment horizontal="right" vertical="center"/>
    </xf>
    <xf numFmtId="0" fontId="117" fillId="34" borderId="464" xfId="3" applyFont="1" applyFill="1" applyBorder="1" applyAlignment="1">
      <alignment horizontal="center" vertical="center" wrapText="1"/>
    </xf>
    <xf numFmtId="180" fontId="15" fillId="5" borderId="0" xfId="0" applyNumberFormat="1" applyFont="1" applyFill="1">
      <alignment vertical="center"/>
    </xf>
    <xf numFmtId="180" fontId="15" fillId="5" borderId="480" xfId="0" applyNumberFormat="1" applyFont="1" applyFill="1" applyBorder="1">
      <alignment vertical="center"/>
    </xf>
    <xf numFmtId="180" fontId="115" fillId="0" borderId="0" xfId="0" applyNumberFormat="1" applyFont="1">
      <alignment vertical="center"/>
    </xf>
    <xf numFmtId="180" fontId="115" fillId="0" borderId="480" xfId="0" applyNumberFormat="1" applyFont="1" applyBorder="1">
      <alignment vertical="center"/>
    </xf>
    <xf numFmtId="180" fontId="13" fillId="0" borderId="0" xfId="0" applyNumberFormat="1" applyFont="1">
      <alignment vertical="center"/>
    </xf>
    <xf numFmtId="180" fontId="13" fillId="0" borderId="480" xfId="0" applyNumberFormat="1" applyFont="1" applyBorder="1">
      <alignment vertical="center"/>
    </xf>
    <xf numFmtId="180" fontId="15" fillId="5" borderId="0" xfId="3" applyNumberFormat="1" applyFont="1" applyFill="1" applyAlignment="1">
      <alignment horizontal="right" vertical="center"/>
    </xf>
    <xf numFmtId="180" fontId="14" fillId="0" borderId="0" xfId="3" applyNumberFormat="1" applyFont="1" applyAlignment="1">
      <alignment horizontal="right" vertical="center"/>
    </xf>
    <xf numFmtId="180" fontId="14" fillId="0" borderId="480" xfId="3" applyNumberFormat="1" applyFont="1" applyBorder="1" applyAlignment="1">
      <alignment horizontal="right" vertical="center"/>
    </xf>
    <xf numFmtId="0" fontId="24" fillId="0" borderId="0" xfId="0" applyFont="1">
      <alignment vertical="center"/>
    </xf>
    <xf numFmtId="0" fontId="119" fillId="34" borderId="494" xfId="0" applyFont="1" applyFill="1" applyBorder="1" applyAlignment="1">
      <alignment horizontal="center" vertical="center"/>
    </xf>
    <xf numFmtId="180" fontId="15" fillId="5" borderId="480" xfId="1" applyNumberFormat="1" applyFont="1" applyFill="1" applyBorder="1" applyAlignment="1">
      <alignment horizontal="right" vertical="center"/>
    </xf>
    <xf numFmtId="176" fontId="15" fillId="5" borderId="481" xfId="1" applyNumberFormat="1" applyFont="1" applyFill="1" applyBorder="1" applyAlignment="1">
      <alignment horizontal="right" vertical="center"/>
    </xf>
    <xf numFmtId="240" fontId="15" fillId="5" borderId="481" xfId="1" applyNumberFormat="1" applyFont="1" applyFill="1" applyBorder="1" applyAlignment="1">
      <alignment horizontal="right" vertical="center"/>
    </xf>
    <xf numFmtId="179" fontId="3" fillId="0" borderId="477" xfId="0" applyNumberFormat="1" applyFont="1" applyBorder="1">
      <alignment vertical="center"/>
    </xf>
    <xf numFmtId="179" fontId="3" fillId="0" borderId="0" xfId="0" applyNumberFormat="1" applyFont="1">
      <alignment vertical="center"/>
    </xf>
    <xf numFmtId="180" fontId="15" fillId="5" borderId="477" xfId="0" applyNumberFormat="1" applyFont="1" applyFill="1" applyBorder="1">
      <alignment vertical="center"/>
    </xf>
    <xf numFmtId="180" fontId="15" fillId="0" borderId="477" xfId="0" applyNumberFormat="1" applyFont="1" applyBorder="1">
      <alignment vertical="center"/>
    </xf>
    <xf numFmtId="180" fontId="15" fillId="0" borderId="0" xfId="0" applyNumberFormat="1" applyFont="1">
      <alignment vertical="center"/>
    </xf>
    <xf numFmtId="180" fontId="3" fillId="0" borderId="477" xfId="0" applyNumberFormat="1" applyFont="1" applyBorder="1">
      <alignment vertical="center"/>
    </xf>
    <xf numFmtId="180" fontId="3" fillId="0" borderId="0" xfId="0" applyNumberFormat="1" applyFont="1">
      <alignment vertical="center"/>
    </xf>
    <xf numFmtId="180" fontId="14" fillId="0" borderId="477" xfId="3" applyNumberFormat="1" applyFont="1" applyBorder="1" applyAlignment="1">
      <alignment horizontal="right" vertical="center"/>
    </xf>
    <xf numFmtId="0" fontId="22" fillId="7" borderId="0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117" fillId="35" borderId="468" xfId="3" applyFont="1" applyFill="1" applyBorder="1" applyAlignment="1">
      <alignment horizontal="center" vertical="center" wrapText="1"/>
    </xf>
    <xf numFmtId="0" fontId="117" fillId="35" borderId="479" xfId="3" applyFont="1" applyFill="1" applyBorder="1" applyAlignment="1">
      <alignment horizontal="center" vertical="center" wrapText="1"/>
    </xf>
    <xf numFmtId="0" fontId="118" fillId="35" borderId="468" xfId="3" applyFont="1" applyFill="1" applyBorder="1" applyAlignment="1">
      <alignment horizontal="center" vertical="center" wrapText="1"/>
    </xf>
    <xf numFmtId="0" fontId="118" fillId="35" borderId="469" xfId="3" applyFont="1" applyFill="1" applyBorder="1" applyAlignment="1">
      <alignment horizontal="center" vertical="center" wrapText="1"/>
    </xf>
    <xf numFmtId="180" fontId="15" fillId="36" borderId="0" xfId="0" applyNumberFormat="1" applyFont="1" applyFill="1">
      <alignment vertical="center"/>
    </xf>
    <xf numFmtId="180" fontId="15" fillId="36" borderId="480" xfId="0" applyNumberFormat="1" applyFont="1" applyFill="1" applyBorder="1">
      <alignment vertical="center"/>
    </xf>
    <xf numFmtId="182" fontId="16" fillId="36" borderId="0" xfId="2" applyNumberFormat="1" applyFont="1" applyFill="1" applyAlignment="1">
      <alignment vertical="center"/>
    </xf>
    <xf numFmtId="182" fontId="16" fillId="36" borderId="466" xfId="2" applyNumberFormat="1" applyFont="1" applyFill="1" applyBorder="1" applyAlignment="1">
      <alignment vertical="center"/>
    </xf>
    <xf numFmtId="182" fontId="116" fillId="0" borderId="0" xfId="2" applyNumberFormat="1" applyFont="1" applyAlignment="1">
      <alignment vertical="center"/>
    </xf>
    <xf numFmtId="182" fontId="16" fillId="0" borderId="466" xfId="2" applyNumberFormat="1" applyFont="1" applyBorder="1" applyAlignment="1">
      <alignment vertical="center"/>
    </xf>
    <xf numFmtId="182" fontId="113" fillId="0" borderId="0" xfId="2" applyNumberFormat="1" applyFont="1" applyAlignment="1">
      <alignment vertical="center"/>
    </xf>
    <xf numFmtId="182" fontId="24" fillId="0" borderId="466" xfId="2" applyNumberFormat="1" applyFont="1" applyBorder="1" applyAlignment="1">
      <alignment vertical="center"/>
    </xf>
    <xf numFmtId="180" fontId="15" fillId="36" borderId="0" xfId="1" applyNumberFormat="1" applyFont="1" applyFill="1" applyAlignment="1">
      <alignment vertical="center"/>
    </xf>
    <xf numFmtId="180" fontId="15" fillId="36" borderId="480" xfId="1" applyNumberFormat="1" applyFont="1" applyFill="1" applyBorder="1" applyAlignment="1">
      <alignment vertical="center"/>
    </xf>
    <xf numFmtId="176" fontId="3" fillId="0" borderId="0" xfId="1" applyNumberFormat="1" applyFont="1" applyAlignment="1">
      <alignment vertical="center"/>
    </xf>
    <xf numFmtId="176" fontId="3" fillId="0" borderId="480" xfId="1" applyNumberFormat="1" applyFont="1" applyBorder="1" applyAlignment="1">
      <alignment vertical="center"/>
    </xf>
    <xf numFmtId="238" fontId="24" fillId="0" borderId="0" xfId="1" applyNumberFormat="1" applyFont="1" applyAlignment="1">
      <alignment vertical="center"/>
    </xf>
    <xf numFmtId="238" fontId="24" fillId="0" borderId="466" xfId="2" applyNumberFormat="1" applyFont="1" applyBorder="1" applyAlignment="1">
      <alignment vertical="center"/>
    </xf>
    <xf numFmtId="180" fontId="15" fillId="0" borderId="0" xfId="1" applyNumberFormat="1" applyFont="1" applyAlignment="1">
      <alignment vertical="center"/>
    </xf>
    <xf numFmtId="180" fontId="3" fillId="0" borderId="0" xfId="1" applyNumberFormat="1" applyFont="1" applyAlignment="1">
      <alignment vertical="center"/>
    </xf>
    <xf numFmtId="180" fontId="15" fillId="36" borderId="0" xfId="3" applyNumberFormat="1" applyFont="1" applyFill="1" applyAlignment="1">
      <alignment horizontal="right" vertical="center"/>
    </xf>
    <xf numFmtId="180" fontId="15" fillId="36" borderId="480" xfId="3" applyNumberFormat="1" applyFont="1" applyFill="1" applyBorder="1" applyAlignment="1">
      <alignment horizontal="right" vertical="center"/>
    </xf>
    <xf numFmtId="180" fontId="122" fillId="0" borderId="0" xfId="3" applyNumberFormat="1" applyFont="1" applyAlignment="1">
      <alignment horizontal="right" vertical="center"/>
    </xf>
    <xf numFmtId="180" fontId="122" fillId="0" borderId="480" xfId="3" applyNumberFormat="1" applyFont="1" applyBorder="1" applyAlignment="1">
      <alignment horizontal="right" vertical="center"/>
    </xf>
    <xf numFmtId="182" fontId="113" fillId="0" borderId="0" xfId="2" applyNumberFormat="1" applyFont="1" applyAlignment="1">
      <alignment horizontal="right" vertical="center"/>
    </xf>
    <xf numFmtId="182" fontId="24" fillId="0" borderId="466" xfId="2" applyNumberFormat="1" applyFont="1" applyBorder="1" applyAlignment="1">
      <alignment horizontal="right" vertical="center"/>
    </xf>
    <xf numFmtId="180" fontId="123" fillId="36" borderId="471" xfId="3" applyNumberFormat="1" applyFont="1" applyFill="1" applyBorder="1" applyAlignment="1">
      <alignment horizontal="right" vertical="center"/>
    </xf>
    <xf numFmtId="180" fontId="123" fillId="36" borderId="481" xfId="3" applyNumberFormat="1" applyFont="1" applyFill="1" applyBorder="1" applyAlignment="1">
      <alignment horizontal="right" vertical="center"/>
    </xf>
    <xf numFmtId="182" fontId="16" fillId="36" borderId="490" xfId="2" applyNumberFormat="1" applyFont="1" applyFill="1" applyBorder="1" applyAlignment="1">
      <alignment vertical="center"/>
    </xf>
    <xf numFmtId="182" fontId="16" fillId="36" borderId="472" xfId="2" applyNumberFormat="1" applyFont="1" applyFill="1" applyBorder="1" applyAlignment="1">
      <alignment vertical="center"/>
    </xf>
    <xf numFmtId="0" fontId="119" fillId="35" borderId="474" xfId="0" applyFont="1" applyFill="1" applyBorder="1" applyAlignment="1">
      <alignment horizontal="center" vertical="center"/>
    </xf>
    <xf numFmtId="0" fontId="119" fillId="35" borderId="494" xfId="0" applyFont="1" applyFill="1" applyBorder="1" applyAlignment="1">
      <alignment horizontal="center" vertical="center"/>
    </xf>
    <xf numFmtId="0" fontId="120" fillId="35" borderId="474" xfId="0" applyFont="1" applyFill="1" applyBorder="1" applyAlignment="1">
      <alignment horizontal="center" vertical="center"/>
    </xf>
    <xf numFmtId="0" fontId="120" fillId="35" borderId="475" xfId="0" applyFont="1" applyFill="1" applyBorder="1" applyAlignment="1">
      <alignment horizontal="center" vertical="center"/>
    </xf>
    <xf numFmtId="180" fontId="15" fillId="36" borderId="0" xfId="1" applyNumberFormat="1" applyFont="1" applyFill="1" applyAlignment="1">
      <alignment horizontal="right" vertical="center"/>
    </xf>
    <xf numFmtId="180" fontId="15" fillId="36" borderId="480" xfId="1" applyNumberFormat="1" applyFont="1" applyFill="1" applyBorder="1" applyAlignment="1">
      <alignment horizontal="right" vertical="center"/>
    </xf>
    <xf numFmtId="176" fontId="15" fillId="36" borderId="471" xfId="1" applyNumberFormat="1" applyFont="1" applyFill="1" applyBorder="1" applyAlignment="1">
      <alignment horizontal="right" vertical="center"/>
    </xf>
    <xf numFmtId="176" fontId="15" fillId="36" borderId="481" xfId="1" applyNumberFormat="1" applyFont="1" applyFill="1" applyBorder="1" applyAlignment="1">
      <alignment horizontal="right" vertical="center"/>
    </xf>
    <xf numFmtId="238" fontId="16" fillId="36" borderId="471" xfId="2" applyNumberFormat="1" applyFont="1" applyFill="1" applyBorder="1" applyAlignment="1">
      <alignment horizontal="right" vertical="center"/>
    </xf>
    <xf numFmtId="238" fontId="16" fillId="36" borderId="472" xfId="2" applyNumberFormat="1" applyFont="1" applyFill="1" applyBorder="1" applyAlignment="1">
      <alignment horizontal="right" vertical="center"/>
    </xf>
    <xf numFmtId="240" fontId="15" fillId="36" borderId="471" xfId="1" applyNumberFormat="1" applyFont="1" applyFill="1" applyBorder="1" applyAlignment="1">
      <alignment horizontal="right" vertical="center"/>
    </xf>
    <xf numFmtId="240" fontId="15" fillId="36" borderId="481" xfId="1" applyNumberFormat="1" applyFont="1" applyFill="1" applyBorder="1" applyAlignment="1">
      <alignment horizontal="right" vertical="center"/>
    </xf>
    <xf numFmtId="182" fontId="16" fillId="36" borderId="487" xfId="2" applyNumberFormat="1" applyFont="1" applyFill="1" applyBorder="1" applyAlignment="1">
      <alignment vertical="center"/>
    </xf>
    <xf numFmtId="182" fontId="16" fillId="36" borderId="489" xfId="2" applyNumberFormat="1" applyFont="1" applyFill="1" applyBorder="1" applyAlignment="1">
      <alignment vertical="center"/>
    </xf>
    <xf numFmtId="0" fontId="117" fillId="35" borderId="483" xfId="3" applyFont="1" applyFill="1" applyBorder="1" applyAlignment="1">
      <alignment horizontal="center" vertical="center" wrapText="1"/>
    </xf>
    <xf numFmtId="0" fontId="117" fillId="35" borderId="486" xfId="3" applyFont="1" applyFill="1" applyBorder="1" applyAlignment="1">
      <alignment horizontal="center" vertical="center" wrapText="1"/>
    </xf>
    <xf numFmtId="0" fontId="117" fillId="35" borderId="491" xfId="3" applyFont="1" applyFill="1" applyBorder="1" applyAlignment="1">
      <alignment horizontal="center" vertical="center" wrapText="1"/>
    </xf>
    <xf numFmtId="0" fontId="117" fillId="35" borderId="495" xfId="3" applyFont="1" applyFill="1" applyBorder="1" applyAlignment="1">
      <alignment horizontal="center" vertical="center" wrapText="1"/>
    </xf>
    <xf numFmtId="177" fontId="123" fillId="0" borderId="477" xfId="1" applyNumberFormat="1" applyFont="1" applyBorder="1" applyAlignment="1">
      <alignment horizontal="right" vertical="center"/>
    </xf>
    <xf numFmtId="177" fontId="123" fillId="0" borderId="0" xfId="1" applyNumberFormat="1" applyFont="1" applyAlignment="1">
      <alignment horizontal="right" vertical="center"/>
    </xf>
    <xf numFmtId="177" fontId="123" fillId="0" borderId="492" xfId="1" applyNumberFormat="1" applyFont="1" applyBorder="1" applyAlignment="1">
      <alignment horizontal="right" vertical="center"/>
    </xf>
    <xf numFmtId="177" fontId="123" fillId="0" borderId="27" xfId="1" applyNumberFormat="1" applyFont="1" applyBorder="1" applyAlignment="1">
      <alignment horizontal="right" vertical="center"/>
    </xf>
    <xf numFmtId="177" fontId="122" fillId="0" borderId="492" xfId="1" applyNumberFormat="1" applyFont="1" applyBorder="1" applyAlignment="1">
      <alignment horizontal="right" vertical="center"/>
    </xf>
    <xf numFmtId="177" fontId="122" fillId="0" borderId="27" xfId="1" applyNumberFormat="1" applyFont="1" applyBorder="1" applyAlignment="1">
      <alignment horizontal="right" vertical="center"/>
    </xf>
    <xf numFmtId="177" fontId="3" fillId="0" borderId="492" xfId="1" applyNumberFormat="1" applyFont="1" applyBorder="1" applyAlignment="1">
      <alignment horizontal="right" vertical="center"/>
    </xf>
    <xf numFmtId="177" fontId="3" fillId="0" borderId="499" xfId="1" applyNumberFormat="1" applyFont="1" applyBorder="1" applyAlignment="1">
      <alignment horizontal="right" vertical="center"/>
    </xf>
    <xf numFmtId="177" fontId="122" fillId="0" borderId="499" xfId="1" applyNumberFormat="1" applyFont="1" applyBorder="1" applyAlignment="1">
      <alignment horizontal="right" vertical="center"/>
    </xf>
    <xf numFmtId="177" fontId="123" fillId="0" borderId="499" xfId="1" applyNumberFormat="1" applyFont="1" applyBorder="1" applyAlignment="1">
      <alignment horizontal="right" vertical="center"/>
    </xf>
    <xf numFmtId="177" fontId="122" fillId="0" borderId="0" xfId="1" applyNumberFormat="1" applyFont="1" applyAlignment="1">
      <alignment horizontal="right" vertical="center"/>
    </xf>
    <xf numFmtId="177" fontId="15" fillId="36" borderId="477" xfId="1" applyNumberFormat="1" applyFont="1" applyFill="1" applyBorder="1" applyAlignment="1">
      <alignment horizontal="right" vertical="center"/>
    </xf>
    <xf numFmtId="177" fontId="15" fillId="36" borderId="0" xfId="1" applyNumberFormat="1" applyFont="1" applyFill="1" applyAlignment="1">
      <alignment horizontal="right" vertical="center"/>
    </xf>
    <xf numFmtId="177" fontId="15" fillId="36" borderId="492" xfId="1" applyNumberFormat="1" applyFont="1" applyFill="1" applyBorder="1" applyAlignment="1">
      <alignment horizontal="right" vertical="center"/>
    </xf>
    <xf numFmtId="177" fontId="15" fillId="36" borderId="499" xfId="1" applyNumberFormat="1" applyFont="1" applyFill="1" applyBorder="1" applyAlignment="1">
      <alignment horizontal="right" vertical="center"/>
    </xf>
    <xf numFmtId="177" fontId="15" fillId="0" borderId="477" xfId="1" applyNumberFormat="1" applyFont="1" applyBorder="1" applyAlignment="1">
      <alignment horizontal="right" vertical="center"/>
    </xf>
    <xf numFmtId="177" fontId="15" fillId="0" borderId="0" xfId="1" applyNumberFormat="1" applyFont="1" applyAlignment="1">
      <alignment horizontal="right" vertical="center"/>
    </xf>
    <xf numFmtId="177" fontId="15" fillId="0" borderId="492" xfId="1" applyNumberFormat="1" applyFont="1" applyBorder="1" applyAlignment="1">
      <alignment horizontal="right" vertical="center"/>
    </xf>
    <xf numFmtId="177" fontId="15" fillId="0" borderId="499" xfId="1" applyNumberFormat="1" applyFont="1" applyBorder="1" applyAlignment="1">
      <alignment horizontal="right" vertical="center"/>
    </xf>
    <xf numFmtId="177" fontId="15" fillId="0" borderId="477" xfId="1" applyNumberFormat="1" applyFont="1" applyBorder="1" applyAlignment="1">
      <alignment vertical="center"/>
    </xf>
    <xf numFmtId="177" fontId="15" fillId="0" borderId="0" xfId="1" applyNumberFormat="1" applyFont="1" applyAlignment="1">
      <alignment vertical="center"/>
    </xf>
    <xf numFmtId="177" fontId="15" fillId="0" borderId="492" xfId="1" applyNumberFormat="1" applyFont="1" applyBorder="1" applyAlignment="1">
      <alignment vertical="center"/>
    </xf>
    <xf numFmtId="177" fontId="15" fillId="0" borderId="499" xfId="1" applyNumberFormat="1" applyFont="1" applyBorder="1" applyAlignment="1">
      <alignment vertical="center"/>
    </xf>
    <xf numFmtId="177" fontId="15" fillId="36" borderId="477" xfId="1" applyNumberFormat="1" applyFont="1" applyFill="1" applyBorder="1" applyAlignment="1">
      <alignment vertical="center"/>
    </xf>
    <xf numFmtId="177" fontId="15" fillId="36" borderId="0" xfId="1" applyNumberFormat="1" applyFont="1" applyFill="1" applyAlignment="1">
      <alignment vertical="center"/>
    </xf>
    <xf numFmtId="177" fontId="15" fillId="36" borderId="492" xfId="1" applyNumberFormat="1" applyFont="1" applyFill="1" applyBorder="1" applyAlignment="1">
      <alignment vertical="center"/>
    </xf>
    <xf numFmtId="177" fontId="15" fillId="36" borderId="499" xfId="1" applyNumberFormat="1" applyFont="1" applyFill="1" applyBorder="1" applyAlignment="1">
      <alignment vertical="center"/>
    </xf>
    <xf numFmtId="177" fontId="122" fillId="0" borderId="477" xfId="1" applyNumberFormat="1" applyFont="1" applyBorder="1" applyAlignment="1">
      <alignment horizontal="right" vertical="center"/>
    </xf>
    <xf numFmtId="177" fontId="15" fillId="36" borderId="484" xfId="1" applyNumberFormat="1" applyFont="1" applyFill="1" applyBorder="1" applyAlignment="1">
      <alignment horizontal="right" vertical="center"/>
    </xf>
    <xf numFmtId="177" fontId="15" fillId="36" borderId="487" xfId="1" applyNumberFormat="1" applyFont="1" applyFill="1" applyBorder="1" applyAlignment="1">
      <alignment horizontal="right" vertical="center"/>
    </xf>
    <xf numFmtId="177" fontId="15" fillId="36" borderId="493" xfId="1" applyNumberFormat="1" applyFont="1" applyFill="1" applyBorder="1" applyAlignment="1">
      <alignment horizontal="right" vertical="center"/>
    </xf>
    <xf numFmtId="177" fontId="15" fillId="36" borderId="500" xfId="1" applyNumberFormat="1" applyFont="1" applyFill="1" applyBorder="1" applyAlignment="1">
      <alignment horizontal="right" vertical="center"/>
    </xf>
    <xf numFmtId="0" fontId="117" fillId="35" borderId="485" xfId="3" applyFont="1" applyFill="1" applyBorder="1" applyAlignment="1">
      <alignment horizontal="center" vertical="center" wrapText="1"/>
    </xf>
    <xf numFmtId="0" fontId="117" fillId="35" borderId="0" xfId="3" applyFont="1" applyFill="1" applyAlignment="1">
      <alignment horizontal="center" vertical="center" wrapText="1"/>
    </xf>
    <xf numFmtId="0" fontId="118" fillId="35" borderId="496" xfId="3" applyFont="1" applyFill="1" applyBorder="1" applyAlignment="1">
      <alignment horizontal="center" vertical="center" wrapText="1"/>
    </xf>
    <xf numFmtId="180" fontId="15" fillId="36" borderId="477" xfId="0" applyNumberFormat="1" applyFont="1" applyFill="1" applyBorder="1">
      <alignment vertical="center"/>
    </xf>
    <xf numFmtId="182" fontId="16" fillId="36" borderId="497" xfId="2" applyNumberFormat="1" applyFont="1" applyFill="1" applyBorder="1" applyAlignment="1">
      <alignment vertical="center"/>
    </xf>
    <xf numFmtId="182" fontId="16" fillId="0" borderId="497" xfId="2" applyNumberFormat="1" applyFont="1" applyBorder="1" applyAlignment="1">
      <alignment vertical="center"/>
    </xf>
    <xf numFmtId="180" fontId="15" fillId="36" borderId="477" xfId="1" applyNumberFormat="1" applyFont="1" applyFill="1" applyBorder="1" applyAlignment="1">
      <alignment vertical="center"/>
    </xf>
    <xf numFmtId="176" fontId="3" fillId="0" borderId="477" xfId="1" applyNumberFormat="1" applyFont="1" applyBorder="1" applyAlignment="1">
      <alignment vertical="center"/>
    </xf>
    <xf numFmtId="238" fontId="24" fillId="0" borderId="497" xfId="1" applyNumberFormat="1" applyFont="1" applyBorder="1" applyAlignment="1">
      <alignment vertical="center"/>
    </xf>
    <xf numFmtId="182" fontId="24" fillId="0" borderId="497" xfId="2" applyNumberFormat="1" applyFont="1" applyBorder="1" applyAlignment="1">
      <alignment vertical="center"/>
    </xf>
    <xf numFmtId="182" fontId="24" fillId="0" borderId="497" xfId="2" applyNumberFormat="1" applyFont="1" applyBorder="1" applyAlignment="1">
      <alignment horizontal="right" vertical="center"/>
    </xf>
    <xf numFmtId="180" fontId="15" fillId="36" borderId="477" xfId="3" applyNumberFormat="1" applyFont="1" applyFill="1" applyBorder="1" applyAlignment="1">
      <alignment horizontal="right" vertical="center"/>
    </xf>
    <xf numFmtId="238" fontId="24" fillId="0" borderId="497" xfId="1" applyNumberFormat="1" applyFont="1" applyBorder="1" applyAlignment="1">
      <alignment horizontal="right" vertical="center"/>
    </xf>
    <xf numFmtId="180" fontId="122" fillId="0" borderId="477" xfId="3" applyNumberFormat="1" applyFont="1" applyBorder="1" applyAlignment="1">
      <alignment horizontal="right" vertical="center"/>
    </xf>
    <xf numFmtId="180" fontId="123" fillId="36" borderId="478" xfId="3" applyNumberFormat="1" applyFont="1" applyFill="1" applyBorder="1" applyAlignment="1">
      <alignment horizontal="right" vertical="center"/>
    </xf>
    <xf numFmtId="182" fontId="16" fillId="36" borderId="498" xfId="2" applyNumberFormat="1" applyFont="1" applyFill="1" applyBorder="1" applyAlignment="1">
      <alignment vertical="center"/>
    </xf>
    <xf numFmtId="0" fontId="117" fillId="35" borderId="464" xfId="3" applyFont="1" applyFill="1" applyBorder="1" applyAlignment="1">
      <alignment horizontal="center" vertical="center" wrapText="1"/>
    </xf>
    <xf numFmtId="0" fontId="117" fillId="35" borderId="501" xfId="3" applyFont="1" applyFill="1" applyBorder="1" applyAlignment="1">
      <alignment horizontal="center" vertical="center" wrapText="1"/>
    </xf>
    <xf numFmtId="239" fontId="123" fillId="0" borderId="477" xfId="1" applyNumberFormat="1" applyFont="1" applyBorder="1" applyAlignment="1">
      <alignment horizontal="right" vertical="center"/>
    </xf>
    <xf numFmtId="239" fontId="123" fillId="0" borderId="0" xfId="1" applyNumberFormat="1" applyFont="1" applyAlignment="1">
      <alignment horizontal="right" vertical="center"/>
    </xf>
    <xf numFmtId="239" fontId="123" fillId="0" borderId="502" xfId="1" applyNumberFormat="1" applyFont="1" applyBorder="1" applyAlignment="1">
      <alignment horizontal="right" vertical="center"/>
    </xf>
    <xf numFmtId="239" fontId="122" fillId="37" borderId="0" xfId="1" applyNumberFormat="1" applyFont="1" applyFill="1" applyAlignment="1">
      <alignment horizontal="right" vertical="center"/>
    </xf>
    <xf numFmtId="179" fontId="3" fillId="0" borderId="502" xfId="0" applyNumberFormat="1" applyFont="1" applyBorder="1">
      <alignment vertical="center"/>
    </xf>
    <xf numFmtId="239" fontId="122" fillId="37" borderId="477" xfId="1" applyNumberFormat="1" applyFont="1" applyFill="1" applyBorder="1" applyAlignment="1">
      <alignment horizontal="right" vertical="center"/>
    </xf>
    <xf numFmtId="239" fontId="122" fillId="37" borderId="502" xfId="1" applyNumberFormat="1" applyFont="1" applyFill="1" applyBorder="1" applyAlignment="1">
      <alignment horizontal="right" vertical="center"/>
    </xf>
    <xf numFmtId="239" fontId="15" fillId="36" borderId="477" xfId="1" applyNumberFormat="1" applyFont="1" applyFill="1" applyBorder="1" applyAlignment="1">
      <alignment horizontal="right" vertical="center"/>
    </xf>
    <xf numFmtId="239" fontId="15" fillId="36" borderId="0" xfId="1" applyNumberFormat="1" applyFont="1" applyFill="1" applyAlignment="1">
      <alignment horizontal="right" vertical="center"/>
    </xf>
    <xf numFmtId="239" fontId="15" fillId="36" borderId="502" xfId="1" applyNumberFormat="1" applyFont="1" applyFill="1" applyBorder="1" applyAlignment="1">
      <alignment horizontal="right" vertical="center"/>
    </xf>
    <xf numFmtId="239" fontId="15" fillId="0" borderId="477" xfId="1" applyNumberFormat="1" applyFont="1" applyBorder="1" applyAlignment="1">
      <alignment horizontal="right" vertical="center"/>
    </xf>
    <xf numFmtId="239" fontId="15" fillId="0" borderId="0" xfId="1" applyNumberFormat="1" applyFont="1" applyAlignment="1">
      <alignment horizontal="right" vertical="center"/>
    </xf>
    <xf numFmtId="239" fontId="15" fillId="0" borderId="502" xfId="1" applyNumberFormat="1" applyFont="1" applyBorder="1" applyAlignment="1">
      <alignment horizontal="right" vertical="center"/>
    </xf>
    <xf numFmtId="239" fontId="15" fillId="0" borderId="477" xfId="1" applyNumberFormat="1" applyFont="1" applyBorder="1" applyAlignment="1">
      <alignment vertical="center"/>
    </xf>
    <xf numFmtId="239" fontId="15" fillId="0" borderId="0" xfId="1" applyNumberFormat="1" applyFont="1" applyAlignment="1">
      <alignment vertical="center"/>
    </xf>
    <xf numFmtId="239" fontId="15" fillId="0" borderId="502" xfId="1" applyNumberFormat="1" applyFont="1" applyBorder="1" applyAlignment="1">
      <alignment vertical="center"/>
    </xf>
    <xf numFmtId="239" fontId="15" fillId="36" borderId="477" xfId="1" applyNumberFormat="1" applyFont="1" applyFill="1" applyBorder="1" applyAlignment="1">
      <alignment vertical="center"/>
    </xf>
    <xf numFmtId="239" fontId="15" fillId="36" borderId="0" xfId="1" applyNumberFormat="1" applyFont="1" applyFill="1" applyAlignment="1">
      <alignment vertical="center"/>
    </xf>
    <xf numFmtId="239" fontId="15" fillId="36" borderId="502" xfId="1" applyNumberFormat="1" applyFont="1" applyFill="1" applyBorder="1" applyAlignment="1">
      <alignment vertical="center"/>
    </xf>
    <xf numFmtId="177" fontId="122" fillId="0" borderId="502" xfId="1" applyNumberFormat="1" applyFont="1" applyBorder="1" applyAlignment="1">
      <alignment horizontal="right" vertical="center"/>
    </xf>
    <xf numFmtId="239" fontId="15" fillId="36" borderId="484" xfId="1" applyNumberFormat="1" applyFont="1" applyFill="1" applyBorder="1" applyAlignment="1">
      <alignment horizontal="right" vertical="center"/>
    </xf>
    <xf numFmtId="239" fontId="15" fillId="36" borderId="487" xfId="1" applyNumberFormat="1" applyFont="1" applyFill="1" applyBorder="1" applyAlignment="1">
      <alignment horizontal="right" vertical="center"/>
    </xf>
    <xf numFmtId="239" fontId="15" fillId="36" borderId="503" xfId="1" applyNumberFormat="1" applyFont="1" applyFill="1" applyBorder="1" applyAlignment="1">
      <alignment horizontal="right" vertical="center"/>
    </xf>
  </cellXfs>
  <cellStyles count="2706">
    <cellStyle name="          _x000d__x000a_386grabber=AVGA.3GR_x000d_" xfId="50" xr:uid="{00000000-0005-0000-0000-000000000000}"/>
    <cellStyle name="          _x000d__x000a_shell=progman.exe_x000d__x000a_m" xfId="51" xr:uid="{00000000-0005-0000-0000-000001000000}"/>
    <cellStyle name="_x000a_386grabber=M" xfId="48" xr:uid="{00000000-0005-0000-0000-000002000000}"/>
    <cellStyle name="_x0007__x000b_" xfId="52" xr:uid="{00000000-0005-0000-0000-000003000000}"/>
    <cellStyle name="$" xfId="53" xr:uid="{00000000-0005-0000-0000-000004000000}"/>
    <cellStyle name="$_db진흥" xfId="54" xr:uid="{00000000-0005-0000-0000-000005000000}"/>
    <cellStyle name="$_견적2" xfId="55" xr:uid="{00000000-0005-0000-0000-000006000000}"/>
    <cellStyle name="$_기아" xfId="56" xr:uid="{00000000-0005-0000-0000-000007000000}"/>
    <cellStyle name="??_x000c_溜_x0012__x000d_肥U_x0001_?_x0006_?_x0007__x0001__x0001_" xfId="57" xr:uid="{00000000-0005-0000-0000-000008000000}"/>
    <cellStyle name="??&amp;O?&amp;H?_x0008__x000f__x0007_?_x0007__x0001__x0001_" xfId="58" xr:uid="{00000000-0005-0000-0000-000009000000}"/>
    <cellStyle name="??&amp;O?&amp;H?_x0008_??_x0007__x0001__x0001_" xfId="59" xr:uid="{00000000-0005-0000-0000-00000A000000}"/>
    <cellStyle name="??&amp;O?&amp;H?_x0008_x_x000b_P_x000c__x0007__x0001__x0001_" xfId="60" xr:uid="{00000000-0005-0000-0000-00000B000000}"/>
    <cellStyle name="??_??? " xfId="61" xr:uid="{00000000-0005-0000-0000-00000C000000}"/>
    <cellStyle name="?_x000f__x0001_?잡_x0002_" xfId="62" xr:uid="{00000000-0005-0000-0000-00000D000000}"/>
    <cellStyle name="?W?_laroux" xfId="63" xr:uid="{00000000-0005-0000-0000-00000E000000}"/>
    <cellStyle name="_00년재무제표 감사후조정" xfId="64" xr:uid="{00000000-0005-0000-0000-00000F000000}"/>
    <cellStyle name="_01년 재무제표" xfId="65" xr:uid="{00000000-0005-0000-0000-000010000000}"/>
    <cellStyle name="_02년최종재무제표" xfId="66" xr:uid="{00000000-0005-0000-0000-000011000000}"/>
    <cellStyle name="_03다산JSH-최종" xfId="67" xr:uid="{00000000-0005-0000-0000-000012000000}"/>
    <cellStyle name="_2최종WTB리폼" xfId="68" xr:uid="{00000000-0005-0000-0000-000013000000}"/>
    <cellStyle name="_'99상반기경영개선활동결과(게시용)" xfId="69" xr:uid="{00000000-0005-0000-0000-000014000000}"/>
    <cellStyle name="_home-03년일분기재무제표" xfId="70" xr:uid="{00000000-0005-0000-0000-000015000000}"/>
    <cellStyle name="_kkk1" xfId="71" xr:uid="{00000000-0005-0000-0000-000016000000}"/>
    <cellStyle name="_KTF IFRS pro forma FS_개별_08_1H" xfId="72" xr:uid="{00000000-0005-0000-0000-000017000000}"/>
    <cellStyle name="_KTF뮤직 CF_2008 반기(1)" xfId="73" xr:uid="{00000000-0005-0000-0000-000018000000}"/>
    <cellStyle name="_laroux" xfId="74" xr:uid="{00000000-0005-0000-0000-000019000000}"/>
    <cellStyle name="_laroux_PERSONAL" xfId="75" xr:uid="{00000000-0005-0000-0000-00001A000000}"/>
    <cellStyle name="_laroux_구매2" xfId="76" xr:uid="{00000000-0005-0000-0000-00001B000000}"/>
    <cellStyle name="_laroux_기안품의" xfId="77" xr:uid="{00000000-0005-0000-0000-00001C000000}"/>
    <cellStyle name="_laroux_내건작물" xfId="78" xr:uid="{00000000-0005-0000-0000-00001D000000}"/>
    <cellStyle name="_laroux_사택" xfId="79" xr:uid="{00000000-0005-0000-0000-00001E000000}"/>
    <cellStyle name="_laroux_양식" xfId="80" xr:uid="{00000000-0005-0000-0000-00001F000000}"/>
    <cellStyle name="_laroux_업무2" xfId="81" xr:uid="{00000000-0005-0000-0000-000020000000}"/>
    <cellStyle name="_laroux_인원사항" xfId="82" xr:uid="{00000000-0005-0000-0000-000021000000}"/>
    <cellStyle name="_laroux_자료집" xfId="83" xr:uid="{00000000-0005-0000-0000-000022000000}"/>
    <cellStyle name="_laroux_조골세포" xfId="84" xr:uid="{00000000-0005-0000-0000-000023000000}"/>
    <cellStyle name="_laroux_천연고무" xfId="85" xr:uid="{00000000-0005-0000-0000-000024000000}"/>
    <cellStyle name="_개발비 LEADSHEET-다산-2002_2ND" xfId="86" xr:uid="{00000000-0005-0000-0000-000025000000}"/>
    <cellStyle name="_개발비 LEADSHEET-다산-2002_2ND_KTF IFRS pro forma FS_개별_08_1H" xfId="87" xr:uid="{00000000-0005-0000-0000-000026000000}"/>
    <cellStyle name="_리스자산전기수정자료" xfId="88" xr:uid="{00000000-0005-0000-0000-000027000000}"/>
    <cellStyle name="_별첨(계획서및실적서양식)" xfId="89" xr:uid="{00000000-0005-0000-0000-000028000000}"/>
    <cellStyle name="_별첨(계획서및실적서양식)_1" xfId="90" xr:uid="{00000000-0005-0000-0000-000029000000}"/>
    <cellStyle name="_별첨(계획서및실적서양식)_1_KTF IFRS pro forma FS_개별_08_1H" xfId="91" xr:uid="{00000000-0005-0000-0000-00002A000000}"/>
    <cellStyle name="_분석적검토 자료" xfId="92" xr:uid="{00000000-0005-0000-0000-00002B000000}"/>
    <cellStyle name="_씨아이씨-20021231-기말조서" xfId="93" xr:uid="{00000000-0005-0000-0000-00002C000000}"/>
    <cellStyle name="_아로카한국_200512_kkk" xfId="94" xr:uid="{00000000-0005-0000-0000-00002D000000}"/>
    <cellStyle name="_양식" xfId="95" xr:uid="{00000000-0005-0000-0000-00002E000000}"/>
    <cellStyle name="_양식_1" xfId="96" xr:uid="{00000000-0005-0000-0000-00002F000000}"/>
    <cellStyle name="_양식_2" xfId="97" xr:uid="{00000000-0005-0000-0000-000030000000}"/>
    <cellStyle name="_양식_KTF IFRS pro forma FS_개별_08_1H" xfId="98" xr:uid="{00000000-0005-0000-0000-000031000000}"/>
    <cellStyle name="_유첨3(서식)" xfId="99" xr:uid="{00000000-0005-0000-0000-000032000000}"/>
    <cellStyle name="_유첨3(서식)_1" xfId="100" xr:uid="{00000000-0005-0000-0000-000033000000}"/>
    <cellStyle name="_유첨3(서식)_KTF IFRS pro forma FS_개별_08_1H" xfId="101" xr:uid="{00000000-0005-0000-0000-000034000000}"/>
    <cellStyle name="_일진-재무제표 (1)" xfId="102" xr:uid="{00000000-0005-0000-0000-000035000000}"/>
    <cellStyle name="_재무제표와 세무조정(수정후제시)" xfId="103" xr:uid="{00000000-0005-0000-0000-000036000000}"/>
    <cellStyle name="_조서hskim2" xfId="104" xr:uid="{00000000-0005-0000-0000-000037000000}"/>
    <cellStyle name="_지분법, 매도가능증권" xfId="105" xr:uid="{00000000-0005-0000-0000-000038000000}"/>
    <cellStyle name="_지분법, 매도가능증권_KTF IFRS pro forma FS_개별_08_1H" xfId="106" xr:uid="{00000000-0005-0000-0000-000039000000}"/>
    <cellStyle name="_지정과제2차심의list" xfId="107" xr:uid="{00000000-0005-0000-0000-00003A000000}"/>
    <cellStyle name="_지정과제2차심의list_1" xfId="108" xr:uid="{00000000-0005-0000-0000-00003B000000}"/>
    <cellStyle name="_지정과제2차심의list_2" xfId="109" xr:uid="{00000000-0005-0000-0000-00003C000000}"/>
    <cellStyle name="_지정과제2차심의list_2_KTF IFRS pro forma FS_개별_08_1H" xfId="110" xr:uid="{00000000-0005-0000-0000-00003D000000}"/>
    <cellStyle name="_지정과제2차심의결과" xfId="111" xr:uid="{00000000-0005-0000-0000-00003E000000}"/>
    <cellStyle name="_지정과제2차심의결과(금액조정후최종)" xfId="112" xr:uid="{00000000-0005-0000-0000-00003F000000}"/>
    <cellStyle name="_지정과제2차심의결과(금액조정후최종)_1" xfId="113" xr:uid="{00000000-0005-0000-0000-000040000000}"/>
    <cellStyle name="_지정과제2차심의결과(금액조정후최종)_KTF IFRS pro forma FS_개별_08_1H" xfId="114" xr:uid="{00000000-0005-0000-0000-000041000000}"/>
    <cellStyle name="_지정과제2차심의결과_1" xfId="115" xr:uid="{00000000-0005-0000-0000-000042000000}"/>
    <cellStyle name="_지정과제2차심의결과_KTF IFRS pro forma FS_개별_08_1H" xfId="116" xr:uid="{00000000-0005-0000-0000-000043000000}"/>
    <cellStyle name="_집중관리(981231)" xfId="117" xr:uid="{00000000-0005-0000-0000-000044000000}"/>
    <cellStyle name="_집중관리(981231)_1" xfId="118" xr:uid="{00000000-0005-0000-0000-000045000000}"/>
    <cellStyle name="_집중관리(981231)_1_KTF IFRS pro forma FS_개별_08_1H" xfId="119" xr:uid="{00000000-0005-0000-0000-000046000000}"/>
    <cellStyle name="_집중관리(지정과제및 양식)" xfId="120" xr:uid="{00000000-0005-0000-0000-000047000000}"/>
    <cellStyle name="_집중관리(지정과제및 양식)_1" xfId="121" xr:uid="{00000000-0005-0000-0000-000048000000}"/>
    <cellStyle name="_집중관리(지정과제및 양식)_KTF IFRS pro forma FS_개별_08_1H" xfId="122" xr:uid="{00000000-0005-0000-0000-000049000000}"/>
    <cellStyle name="_포스데이타-2003년-수정사항집계표20040129" xfId="123" xr:uid="{00000000-0005-0000-0000-00004A000000}"/>
    <cellStyle name="_포스데이타-2003년-수정사항집계표20040129_KTF IFRS pro forma FS_개별_08_1H" xfId="124" xr:uid="{00000000-0005-0000-0000-00004B000000}"/>
    <cellStyle name="’E‰Y [0.00]_laroux" xfId="125" xr:uid="{00000000-0005-0000-0000-00004C000000}"/>
    <cellStyle name="’E‰Y_laroux" xfId="126" xr:uid="{00000000-0005-0000-0000-00004D000000}"/>
    <cellStyle name="¤d¤A|i[0]_RESULTS" xfId="127" xr:uid="{00000000-0005-0000-0000-00004E000000}"/>
    <cellStyle name="¤d¤A|i_RESULTS" xfId="128" xr:uid="{00000000-0005-0000-0000-00004F000000}"/>
    <cellStyle name="△서식" xfId="129" xr:uid="{00000000-0005-0000-0000-000050000000}"/>
    <cellStyle name="0,0_x000d__x000a_NA_x000d__x000a_" xfId="130" xr:uid="{00000000-0005-0000-0000-000051000000}"/>
    <cellStyle name="16" xfId="131" xr:uid="{00000000-0005-0000-0000-000052000000}"/>
    <cellStyle name="19990216" xfId="132" xr:uid="{00000000-0005-0000-0000-000053000000}"/>
    <cellStyle name="-1실적" xfId="133" xr:uid="{00000000-0005-0000-0000-000054000000}"/>
    <cellStyle name="20% - Accent1" xfId="134" xr:uid="{00000000-0005-0000-0000-000055000000}"/>
    <cellStyle name="20% - Accent2" xfId="135" xr:uid="{00000000-0005-0000-0000-000056000000}"/>
    <cellStyle name="20% - Accent3" xfId="136" xr:uid="{00000000-0005-0000-0000-000057000000}"/>
    <cellStyle name="20% - Accent4" xfId="137" xr:uid="{00000000-0005-0000-0000-000058000000}"/>
    <cellStyle name="20% - Accent5" xfId="138" xr:uid="{00000000-0005-0000-0000-000059000000}"/>
    <cellStyle name="20% - Accent6" xfId="139" xr:uid="{00000000-0005-0000-0000-00005A000000}"/>
    <cellStyle name="³f¹o [0]_RESULTS" xfId="140" xr:uid="{00000000-0005-0000-0000-00005B000000}"/>
    <cellStyle name="³f¹o_RESULTS" xfId="141" xr:uid="{00000000-0005-0000-0000-00005C000000}"/>
    <cellStyle name="40% - Accent1" xfId="142" xr:uid="{00000000-0005-0000-0000-00005D000000}"/>
    <cellStyle name="40% - Accent2" xfId="143" xr:uid="{00000000-0005-0000-0000-00005E000000}"/>
    <cellStyle name="40% - Accent3" xfId="144" xr:uid="{00000000-0005-0000-0000-00005F000000}"/>
    <cellStyle name="40% - Accent4" xfId="145" xr:uid="{00000000-0005-0000-0000-000060000000}"/>
    <cellStyle name="40% - Accent5" xfId="146" xr:uid="{00000000-0005-0000-0000-000061000000}"/>
    <cellStyle name="40% - Accent6" xfId="147" xr:uid="{00000000-0005-0000-0000-000062000000}"/>
    <cellStyle name="60% - Accent1" xfId="148" xr:uid="{00000000-0005-0000-0000-000063000000}"/>
    <cellStyle name="60% - Accent2" xfId="149" xr:uid="{00000000-0005-0000-0000-000064000000}"/>
    <cellStyle name="60% - Accent3" xfId="150" xr:uid="{00000000-0005-0000-0000-000065000000}"/>
    <cellStyle name="60% - Accent4" xfId="151" xr:uid="{00000000-0005-0000-0000-000066000000}"/>
    <cellStyle name="60% - Accent5" xfId="152" xr:uid="{00000000-0005-0000-0000-000067000000}"/>
    <cellStyle name="60% - Accent6" xfId="153" xr:uid="{00000000-0005-0000-0000-000068000000}"/>
    <cellStyle name="9" xfId="154" xr:uid="{00000000-0005-0000-0000-000069000000}"/>
    <cellStyle name="Accent1" xfId="155" xr:uid="{00000000-0005-0000-0000-00006A000000}"/>
    <cellStyle name="Accent2" xfId="156" xr:uid="{00000000-0005-0000-0000-00006B000000}"/>
    <cellStyle name="Accent3" xfId="157" xr:uid="{00000000-0005-0000-0000-00006C000000}"/>
    <cellStyle name="Accent4" xfId="158" xr:uid="{00000000-0005-0000-0000-00006D000000}"/>
    <cellStyle name="Accent5" xfId="159" xr:uid="{00000000-0005-0000-0000-00006E000000}"/>
    <cellStyle name="Accent6" xfId="160" xr:uid="{00000000-0005-0000-0000-00006F000000}"/>
    <cellStyle name="AeE­ [0]_´eºnC￥" xfId="161" xr:uid="{00000000-0005-0000-0000-000070000000}"/>
    <cellStyle name="AeE­_´eºnC￥" xfId="162" xr:uid="{00000000-0005-0000-0000-000071000000}"/>
    <cellStyle name="ALIGNMENT" xfId="163" xr:uid="{00000000-0005-0000-0000-000072000000}"/>
    <cellStyle name="AÞ¸¶ [0]_´eºnC￥" xfId="164" xr:uid="{00000000-0005-0000-0000-000073000000}"/>
    <cellStyle name="AÞ¸¶_´eºnC￥" xfId="165" xr:uid="{00000000-0005-0000-0000-000074000000}"/>
    <cellStyle name="_x0001_b" xfId="166" xr:uid="{00000000-0005-0000-0000-000075000000}"/>
    <cellStyle name="Bad" xfId="167" xr:uid="{00000000-0005-0000-0000-000076000000}"/>
    <cellStyle name="C" xfId="168" xr:uid="{00000000-0005-0000-0000-000077000000}"/>
    <cellStyle name="C￥AØ_´eºnC￥" xfId="169" xr:uid="{00000000-0005-0000-0000-000078000000}"/>
    <cellStyle name="Ç¥ÁØ_´ëºñÇ¥ (2)_1_ºÎ´ëÅä°ø " xfId="170" xr:uid="{00000000-0005-0000-0000-000079000000}"/>
    <cellStyle name="C￥AØ_´eºnC￥ (2)_ºI´eAa°ø " xfId="171" xr:uid="{00000000-0005-0000-0000-00007A000000}"/>
    <cellStyle name="Ç¥ÁØ_´ëºñÇ¥ (2)_ºÎ´ëÅä°ø " xfId="172" xr:uid="{00000000-0005-0000-0000-00007B000000}"/>
    <cellStyle name="C￥AØ_¸AAa.¼OAI " xfId="173" xr:uid="{00000000-0005-0000-0000-00007C000000}"/>
    <cellStyle name="Ç¥ÁØ_ºÎ´ëÅä°ø " xfId="174" xr:uid="{00000000-0005-0000-0000-00007D000000}"/>
    <cellStyle name="Calc Currency (0)" xfId="175" xr:uid="{00000000-0005-0000-0000-00007E000000}"/>
    <cellStyle name="Calc Currency (2)" xfId="176" xr:uid="{00000000-0005-0000-0000-00007F000000}"/>
    <cellStyle name="Calc Percent (0)" xfId="177" xr:uid="{00000000-0005-0000-0000-000080000000}"/>
    <cellStyle name="Calc Percent (1)" xfId="178" xr:uid="{00000000-0005-0000-0000-000081000000}"/>
    <cellStyle name="Calc Percent (2)" xfId="179" xr:uid="{00000000-0005-0000-0000-000082000000}"/>
    <cellStyle name="Calc Units (0)" xfId="180" xr:uid="{00000000-0005-0000-0000-000083000000}"/>
    <cellStyle name="Calc Units (1)" xfId="181" xr:uid="{00000000-0005-0000-0000-000084000000}"/>
    <cellStyle name="Calc Units (2)" xfId="182" xr:uid="{00000000-0005-0000-0000-000085000000}"/>
    <cellStyle name="Calculation" xfId="183" xr:uid="{00000000-0005-0000-0000-000086000000}"/>
    <cellStyle name="Calculation 10" xfId="887" xr:uid="{00000000-0005-0000-0000-000087000000}"/>
    <cellStyle name="Calculation 10 2" xfId="2012" xr:uid="{00000000-0005-0000-0000-000088000000}"/>
    <cellStyle name="Calculation 11" xfId="961" xr:uid="{00000000-0005-0000-0000-000089000000}"/>
    <cellStyle name="Calculation 11 2" xfId="2086" xr:uid="{00000000-0005-0000-0000-00008A000000}"/>
    <cellStyle name="Calculation 12" xfId="477" xr:uid="{00000000-0005-0000-0000-00008B000000}"/>
    <cellStyle name="Calculation 2" xfId="436" xr:uid="{00000000-0005-0000-0000-00008C000000}"/>
    <cellStyle name="Calculation 2 10" xfId="929" xr:uid="{00000000-0005-0000-0000-00008D000000}"/>
    <cellStyle name="Calculation 2 10 2" xfId="2054" xr:uid="{00000000-0005-0000-0000-00008E000000}"/>
    <cellStyle name="Calculation 2 11" xfId="1592" xr:uid="{00000000-0005-0000-0000-00008F000000}"/>
    <cellStyle name="Calculation 2 2" xfId="479" xr:uid="{00000000-0005-0000-0000-000090000000}"/>
    <cellStyle name="Calculation 2 2 2" xfId="546" xr:uid="{00000000-0005-0000-0000-000091000000}"/>
    <cellStyle name="Calculation 2 2 2 2" xfId="678" xr:uid="{00000000-0005-0000-0000-000092000000}"/>
    <cellStyle name="Calculation 2 2 2 2 2" xfId="1152" xr:uid="{00000000-0005-0000-0000-000093000000}"/>
    <cellStyle name="Calculation 2 2 2 2 2 2" xfId="2270" xr:uid="{00000000-0005-0000-0000-000094000000}"/>
    <cellStyle name="Calculation 2 2 2 2 3" xfId="1433" xr:uid="{00000000-0005-0000-0000-000095000000}"/>
    <cellStyle name="Calculation 2 2 2 2 3 2" xfId="2551" xr:uid="{00000000-0005-0000-0000-000096000000}"/>
    <cellStyle name="Calculation 2 2 2 2 4" xfId="1810" xr:uid="{00000000-0005-0000-0000-000097000000}"/>
    <cellStyle name="Calculation 2 2 2 3" xfId="817" xr:uid="{00000000-0005-0000-0000-000098000000}"/>
    <cellStyle name="Calculation 2 2 2 3 2" xfId="1284" xr:uid="{00000000-0005-0000-0000-000099000000}"/>
    <cellStyle name="Calculation 2 2 2 3 2 2" xfId="2402" xr:uid="{00000000-0005-0000-0000-00009A000000}"/>
    <cellStyle name="Calculation 2 2 2 3 3" xfId="1565" xr:uid="{00000000-0005-0000-0000-00009B000000}"/>
    <cellStyle name="Calculation 2 2 2 3 3 2" xfId="2683" xr:uid="{00000000-0005-0000-0000-00009C000000}"/>
    <cellStyle name="Calculation 2 2 2 3 4" xfId="1942" xr:uid="{00000000-0005-0000-0000-00009D000000}"/>
    <cellStyle name="Calculation 2 2 2 4" xfId="1021" xr:uid="{00000000-0005-0000-0000-00009E000000}"/>
    <cellStyle name="Calculation 2 2 2 4 2" xfId="2146" xr:uid="{00000000-0005-0000-0000-00009F000000}"/>
    <cellStyle name="Calculation 2 2 2 5" xfId="1309" xr:uid="{00000000-0005-0000-0000-0000A0000000}"/>
    <cellStyle name="Calculation 2 2 2 5 2" xfId="2427" xr:uid="{00000000-0005-0000-0000-0000A1000000}"/>
    <cellStyle name="Calculation 2 2 2 6" xfId="1686" xr:uid="{00000000-0005-0000-0000-0000A2000000}"/>
    <cellStyle name="Calculation 2 2 3" xfId="620" xr:uid="{00000000-0005-0000-0000-0000A3000000}"/>
    <cellStyle name="Calculation 2 2 3 2" xfId="1094" xr:uid="{00000000-0005-0000-0000-0000A4000000}"/>
    <cellStyle name="Calculation 2 2 3 2 2" xfId="2212" xr:uid="{00000000-0005-0000-0000-0000A5000000}"/>
    <cellStyle name="Calculation 2 2 3 3" xfId="1375" xr:uid="{00000000-0005-0000-0000-0000A6000000}"/>
    <cellStyle name="Calculation 2 2 3 3 2" xfId="2493" xr:uid="{00000000-0005-0000-0000-0000A7000000}"/>
    <cellStyle name="Calculation 2 2 3 4" xfId="1752" xr:uid="{00000000-0005-0000-0000-0000A8000000}"/>
    <cellStyle name="Calculation 2 2 4" xfId="751" xr:uid="{00000000-0005-0000-0000-0000A9000000}"/>
    <cellStyle name="Calculation 2 2 4 2" xfId="1218" xr:uid="{00000000-0005-0000-0000-0000AA000000}"/>
    <cellStyle name="Calculation 2 2 4 2 2" xfId="2336" xr:uid="{00000000-0005-0000-0000-0000AB000000}"/>
    <cellStyle name="Calculation 2 2 4 3" xfId="1499" xr:uid="{00000000-0005-0000-0000-0000AC000000}"/>
    <cellStyle name="Calculation 2 2 4 3 2" xfId="2617" xr:uid="{00000000-0005-0000-0000-0000AD000000}"/>
    <cellStyle name="Calculation 2 2 4 4" xfId="1876" xr:uid="{00000000-0005-0000-0000-0000AE000000}"/>
    <cellStyle name="Calculation 2 2 5" xfId="963" xr:uid="{00000000-0005-0000-0000-0000AF000000}"/>
    <cellStyle name="Calculation 2 2 5 2" xfId="2088" xr:uid="{00000000-0005-0000-0000-0000B0000000}"/>
    <cellStyle name="Calculation 2 2 6" xfId="898" xr:uid="{00000000-0005-0000-0000-0000B1000000}"/>
    <cellStyle name="Calculation 2 2 6 2" xfId="2023" xr:uid="{00000000-0005-0000-0000-0000B2000000}"/>
    <cellStyle name="Calculation 2 2 7" xfId="1620" xr:uid="{00000000-0005-0000-0000-0000B3000000}"/>
    <cellStyle name="Calculation 2 3" xfId="485" xr:uid="{00000000-0005-0000-0000-0000B4000000}"/>
    <cellStyle name="Calculation 2 3 2" xfId="552" xr:uid="{00000000-0005-0000-0000-0000B5000000}"/>
    <cellStyle name="Calculation 2 3 2 2" xfId="684" xr:uid="{00000000-0005-0000-0000-0000B6000000}"/>
    <cellStyle name="Calculation 2 3 2 2 2" xfId="1158" xr:uid="{00000000-0005-0000-0000-0000B7000000}"/>
    <cellStyle name="Calculation 2 3 2 2 2 2" xfId="2276" xr:uid="{00000000-0005-0000-0000-0000B8000000}"/>
    <cellStyle name="Calculation 2 3 2 2 3" xfId="1439" xr:uid="{00000000-0005-0000-0000-0000B9000000}"/>
    <cellStyle name="Calculation 2 3 2 2 3 2" xfId="2557" xr:uid="{00000000-0005-0000-0000-0000BA000000}"/>
    <cellStyle name="Calculation 2 3 2 2 4" xfId="1816" xr:uid="{00000000-0005-0000-0000-0000BB000000}"/>
    <cellStyle name="Calculation 2 3 2 3" xfId="823" xr:uid="{00000000-0005-0000-0000-0000BC000000}"/>
    <cellStyle name="Calculation 2 3 2 3 2" xfId="1290" xr:uid="{00000000-0005-0000-0000-0000BD000000}"/>
    <cellStyle name="Calculation 2 3 2 3 2 2" xfId="2408" xr:uid="{00000000-0005-0000-0000-0000BE000000}"/>
    <cellStyle name="Calculation 2 3 2 3 3" xfId="1571" xr:uid="{00000000-0005-0000-0000-0000BF000000}"/>
    <cellStyle name="Calculation 2 3 2 3 3 2" xfId="2689" xr:uid="{00000000-0005-0000-0000-0000C0000000}"/>
    <cellStyle name="Calculation 2 3 2 3 4" xfId="1948" xr:uid="{00000000-0005-0000-0000-0000C1000000}"/>
    <cellStyle name="Calculation 2 3 2 4" xfId="1027" xr:uid="{00000000-0005-0000-0000-0000C2000000}"/>
    <cellStyle name="Calculation 2 3 2 4 2" xfId="2152" xr:uid="{00000000-0005-0000-0000-0000C3000000}"/>
    <cellStyle name="Calculation 2 3 2 5" xfId="1315" xr:uid="{00000000-0005-0000-0000-0000C4000000}"/>
    <cellStyle name="Calculation 2 3 2 5 2" xfId="2433" xr:uid="{00000000-0005-0000-0000-0000C5000000}"/>
    <cellStyle name="Calculation 2 3 2 6" xfId="1692" xr:uid="{00000000-0005-0000-0000-0000C6000000}"/>
    <cellStyle name="Calculation 2 3 3" xfId="626" xr:uid="{00000000-0005-0000-0000-0000C7000000}"/>
    <cellStyle name="Calculation 2 3 3 2" xfId="1100" xr:uid="{00000000-0005-0000-0000-0000C8000000}"/>
    <cellStyle name="Calculation 2 3 3 2 2" xfId="2218" xr:uid="{00000000-0005-0000-0000-0000C9000000}"/>
    <cellStyle name="Calculation 2 3 3 3" xfId="1381" xr:uid="{00000000-0005-0000-0000-0000CA000000}"/>
    <cellStyle name="Calculation 2 3 3 3 2" xfId="2499" xr:uid="{00000000-0005-0000-0000-0000CB000000}"/>
    <cellStyle name="Calculation 2 3 3 4" xfId="1758" xr:uid="{00000000-0005-0000-0000-0000CC000000}"/>
    <cellStyle name="Calculation 2 3 4" xfId="757" xr:uid="{00000000-0005-0000-0000-0000CD000000}"/>
    <cellStyle name="Calculation 2 3 4 2" xfId="1224" xr:uid="{00000000-0005-0000-0000-0000CE000000}"/>
    <cellStyle name="Calculation 2 3 4 2 2" xfId="2342" xr:uid="{00000000-0005-0000-0000-0000CF000000}"/>
    <cellStyle name="Calculation 2 3 4 3" xfId="1505" xr:uid="{00000000-0005-0000-0000-0000D0000000}"/>
    <cellStyle name="Calculation 2 3 4 3 2" xfId="2623" xr:uid="{00000000-0005-0000-0000-0000D1000000}"/>
    <cellStyle name="Calculation 2 3 4 4" xfId="1882" xr:uid="{00000000-0005-0000-0000-0000D2000000}"/>
    <cellStyle name="Calculation 2 3 5" xfId="969" xr:uid="{00000000-0005-0000-0000-0000D3000000}"/>
    <cellStyle name="Calculation 2 3 5 2" xfId="2094" xr:uid="{00000000-0005-0000-0000-0000D4000000}"/>
    <cellStyle name="Calculation 2 3 6" xfId="892" xr:uid="{00000000-0005-0000-0000-0000D5000000}"/>
    <cellStyle name="Calculation 2 3 6 2" xfId="2017" xr:uid="{00000000-0005-0000-0000-0000D6000000}"/>
    <cellStyle name="Calculation 2 3 7" xfId="1626" xr:uid="{00000000-0005-0000-0000-0000D7000000}"/>
    <cellStyle name="Calculation 2 4" xfId="491" xr:uid="{00000000-0005-0000-0000-0000D8000000}"/>
    <cellStyle name="Calculation 2 4 2" xfId="558" xr:uid="{00000000-0005-0000-0000-0000D9000000}"/>
    <cellStyle name="Calculation 2 4 2 2" xfId="690" xr:uid="{00000000-0005-0000-0000-0000DA000000}"/>
    <cellStyle name="Calculation 2 4 2 2 2" xfId="1164" xr:uid="{00000000-0005-0000-0000-0000DB000000}"/>
    <cellStyle name="Calculation 2 4 2 2 2 2" xfId="2282" xr:uid="{00000000-0005-0000-0000-0000DC000000}"/>
    <cellStyle name="Calculation 2 4 2 2 3" xfId="1445" xr:uid="{00000000-0005-0000-0000-0000DD000000}"/>
    <cellStyle name="Calculation 2 4 2 2 3 2" xfId="2563" xr:uid="{00000000-0005-0000-0000-0000DE000000}"/>
    <cellStyle name="Calculation 2 4 2 2 4" xfId="1822" xr:uid="{00000000-0005-0000-0000-0000DF000000}"/>
    <cellStyle name="Calculation 2 4 2 3" xfId="829" xr:uid="{00000000-0005-0000-0000-0000E0000000}"/>
    <cellStyle name="Calculation 2 4 2 3 2" xfId="1296" xr:uid="{00000000-0005-0000-0000-0000E1000000}"/>
    <cellStyle name="Calculation 2 4 2 3 2 2" xfId="2414" xr:uid="{00000000-0005-0000-0000-0000E2000000}"/>
    <cellStyle name="Calculation 2 4 2 3 3" xfId="1577" xr:uid="{00000000-0005-0000-0000-0000E3000000}"/>
    <cellStyle name="Calculation 2 4 2 3 3 2" xfId="2695" xr:uid="{00000000-0005-0000-0000-0000E4000000}"/>
    <cellStyle name="Calculation 2 4 2 3 4" xfId="1954" xr:uid="{00000000-0005-0000-0000-0000E5000000}"/>
    <cellStyle name="Calculation 2 4 2 4" xfId="1033" xr:uid="{00000000-0005-0000-0000-0000E6000000}"/>
    <cellStyle name="Calculation 2 4 2 4 2" xfId="2158" xr:uid="{00000000-0005-0000-0000-0000E7000000}"/>
    <cellStyle name="Calculation 2 4 2 5" xfId="1321" xr:uid="{00000000-0005-0000-0000-0000E8000000}"/>
    <cellStyle name="Calculation 2 4 2 5 2" xfId="2439" xr:uid="{00000000-0005-0000-0000-0000E9000000}"/>
    <cellStyle name="Calculation 2 4 2 6" xfId="1698" xr:uid="{00000000-0005-0000-0000-0000EA000000}"/>
    <cellStyle name="Calculation 2 4 3" xfId="632" xr:uid="{00000000-0005-0000-0000-0000EB000000}"/>
    <cellStyle name="Calculation 2 4 3 2" xfId="1106" xr:uid="{00000000-0005-0000-0000-0000EC000000}"/>
    <cellStyle name="Calculation 2 4 3 2 2" xfId="2224" xr:uid="{00000000-0005-0000-0000-0000ED000000}"/>
    <cellStyle name="Calculation 2 4 3 3" xfId="1387" xr:uid="{00000000-0005-0000-0000-0000EE000000}"/>
    <cellStyle name="Calculation 2 4 3 3 2" xfId="2505" xr:uid="{00000000-0005-0000-0000-0000EF000000}"/>
    <cellStyle name="Calculation 2 4 3 4" xfId="1764" xr:uid="{00000000-0005-0000-0000-0000F0000000}"/>
    <cellStyle name="Calculation 2 4 4" xfId="763" xr:uid="{00000000-0005-0000-0000-0000F1000000}"/>
    <cellStyle name="Calculation 2 4 4 2" xfId="1230" xr:uid="{00000000-0005-0000-0000-0000F2000000}"/>
    <cellStyle name="Calculation 2 4 4 2 2" xfId="2348" xr:uid="{00000000-0005-0000-0000-0000F3000000}"/>
    <cellStyle name="Calculation 2 4 4 3" xfId="1511" xr:uid="{00000000-0005-0000-0000-0000F4000000}"/>
    <cellStyle name="Calculation 2 4 4 3 2" xfId="2629" xr:uid="{00000000-0005-0000-0000-0000F5000000}"/>
    <cellStyle name="Calculation 2 4 4 4" xfId="1888" xr:uid="{00000000-0005-0000-0000-0000F6000000}"/>
    <cellStyle name="Calculation 2 4 5" xfId="975" xr:uid="{00000000-0005-0000-0000-0000F7000000}"/>
    <cellStyle name="Calculation 2 4 5 2" xfId="2100" xr:uid="{00000000-0005-0000-0000-0000F8000000}"/>
    <cellStyle name="Calculation 2 4 6" xfId="885" xr:uid="{00000000-0005-0000-0000-0000F9000000}"/>
    <cellStyle name="Calculation 2 4 6 2" xfId="2010" xr:uid="{00000000-0005-0000-0000-0000FA000000}"/>
    <cellStyle name="Calculation 2 4 7" xfId="1632" xr:uid="{00000000-0005-0000-0000-0000FB000000}"/>
    <cellStyle name="Calculation 2 5" xfId="498" xr:uid="{00000000-0005-0000-0000-0000FC000000}"/>
    <cellStyle name="Calculation 2 5 2" xfId="564" xr:uid="{00000000-0005-0000-0000-0000FD000000}"/>
    <cellStyle name="Calculation 2 5 2 2" xfId="696" xr:uid="{00000000-0005-0000-0000-0000FE000000}"/>
    <cellStyle name="Calculation 2 5 2 2 2" xfId="1170" xr:uid="{00000000-0005-0000-0000-0000FF000000}"/>
    <cellStyle name="Calculation 2 5 2 2 2 2" xfId="2288" xr:uid="{00000000-0005-0000-0000-000000010000}"/>
    <cellStyle name="Calculation 2 5 2 2 3" xfId="1451" xr:uid="{00000000-0005-0000-0000-000001010000}"/>
    <cellStyle name="Calculation 2 5 2 2 3 2" xfId="2569" xr:uid="{00000000-0005-0000-0000-000002010000}"/>
    <cellStyle name="Calculation 2 5 2 2 4" xfId="1828" xr:uid="{00000000-0005-0000-0000-000003010000}"/>
    <cellStyle name="Calculation 2 5 2 3" xfId="835" xr:uid="{00000000-0005-0000-0000-000004010000}"/>
    <cellStyle name="Calculation 2 5 2 3 2" xfId="1302" xr:uid="{00000000-0005-0000-0000-000005010000}"/>
    <cellStyle name="Calculation 2 5 2 3 2 2" xfId="2420" xr:uid="{00000000-0005-0000-0000-000006010000}"/>
    <cellStyle name="Calculation 2 5 2 3 3" xfId="1583" xr:uid="{00000000-0005-0000-0000-000007010000}"/>
    <cellStyle name="Calculation 2 5 2 3 3 2" xfId="2701" xr:uid="{00000000-0005-0000-0000-000008010000}"/>
    <cellStyle name="Calculation 2 5 2 3 4" xfId="1960" xr:uid="{00000000-0005-0000-0000-000009010000}"/>
    <cellStyle name="Calculation 2 5 2 4" xfId="1039" xr:uid="{00000000-0005-0000-0000-00000A010000}"/>
    <cellStyle name="Calculation 2 5 2 4 2" xfId="2164" xr:uid="{00000000-0005-0000-0000-00000B010000}"/>
    <cellStyle name="Calculation 2 5 2 5" xfId="1327" xr:uid="{00000000-0005-0000-0000-00000C010000}"/>
    <cellStyle name="Calculation 2 5 2 5 2" xfId="2445" xr:uid="{00000000-0005-0000-0000-00000D010000}"/>
    <cellStyle name="Calculation 2 5 2 6" xfId="1704" xr:uid="{00000000-0005-0000-0000-00000E010000}"/>
    <cellStyle name="Calculation 2 5 3" xfId="638" xr:uid="{00000000-0005-0000-0000-00000F010000}"/>
    <cellStyle name="Calculation 2 5 3 2" xfId="1112" xr:uid="{00000000-0005-0000-0000-000010010000}"/>
    <cellStyle name="Calculation 2 5 3 2 2" xfId="2230" xr:uid="{00000000-0005-0000-0000-000011010000}"/>
    <cellStyle name="Calculation 2 5 3 3" xfId="1393" xr:uid="{00000000-0005-0000-0000-000012010000}"/>
    <cellStyle name="Calculation 2 5 3 3 2" xfId="2511" xr:uid="{00000000-0005-0000-0000-000013010000}"/>
    <cellStyle name="Calculation 2 5 3 4" xfId="1770" xr:uid="{00000000-0005-0000-0000-000014010000}"/>
    <cellStyle name="Calculation 2 5 4" xfId="769" xr:uid="{00000000-0005-0000-0000-000015010000}"/>
    <cellStyle name="Calculation 2 5 4 2" xfId="1236" xr:uid="{00000000-0005-0000-0000-000016010000}"/>
    <cellStyle name="Calculation 2 5 4 2 2" xfId="2354" xr:uid="{00000000-0005-0000-0000-000017010000}"/>
    <cellStyle name="Calculation 2 5 4 3" xfId="1517" xr:uid="{00000000-0005-0000-0000-000018010000}"/>
    <cellStyle name="Calculation 2 5 4 3 2" xfId="2635" xr:uid="{00000000-0005-0000-0000-000019010000}"/>
    <cellStyle name="Calculation 2 5 4 4" xfId="1894" xr:uid="{00000000-0005-0000-0000-00001A010000}"/>
    <cellStyle name="Calculation 2 5 5" xfId="981" xr:uid="{00000000-0005-0000-0000-00001B010000}"/>
    <cellStyle name="Calculation 2 5 5 2" xfId="2106" xr:uid="{00000000-0005-0000-0000-00001C010000}"/>
    <cellStyle name="Calculation 2 5 6" xfId="879" xr:uid="{00000000-0005-0000-0000-00001D010000}"/>
    <cellStyle name="Calculation 2 5 6 2" xfId="2004" xr:uid="{00000000-0005-0000-0000-00001E010000}"/>
    <cellStyle name="Calculation 2 5 7" xfId="1638" xr:uid="{00000000-0005-0000-0000-00001F010000}"/>
    <cellStyle name="Calculation 2 6" xfId="510" xr:uid="{00000000-0005-0000-0000-000020010000}"/>
    <cellStyle name="Calculation 2 6 2" xfId="650" xr:uid="{00000000-0005-0000-0000-000021010000}"/>
    <cellStyle name="Calculation 2 6 2 2" xfId="1124" xr:uid="{00000000-0005-0000-0000-000022010000}"/>
    <cellStyle name="Calculation 2 6 2 2 2" xfId="2242" xr:uid="{00000000-0005-0000-0000-000023010000}"/>
    <cellStyle name="Calculation 2 6 2 3" xfId="1405" xr:uid="{00000000-0005-0000-0000-000024010000}"/>
    <cellStyle name="Calculation 2 6 2 3 2" xfId="2523" xr:uid="{00000000-0005-0000-0000-000025010000}"/>
    <cellStyle name="Calculation 2 6 2 4" xfId="1782" xr:uid="{00000000-0005-0000-0000-000026010000}"/>
    <cellStyle name="Calculation 2 6 3" xfId="781" xr:uid="{00000000-0005-0000-0000-000027010000}"/>
    <cellStyle name="Calculation 2 6 3 2" xfId="1248" xr:uid="{00000000-0005-0000-0000-000028010000}"/>
    <cellStyle name="Calculation 2 6 3 2 2" xfId="2366" xr:uid="{00000000-0005-0000-0000-000029010000}"/>
    <cellStyle name="Calculation 2 6 3 3" xfId="1529" xr:uid="{00000000-0005-0000-0000-00002A010000}"/>
    <cellStyle name="Calculation 2 6 3 3 2" xfId="2647" xr:uid="{00000000-0005-0000-0000-00002B010000}"/>
    <cellStyle name="Calculation 2 6 3 4" xfId="1906" xr:uid="{00000000-0005-0000-0000-00002C010000}"/>
    <cellStyle name="Calculation 2 6 4" xfId="993" xr:uid="{00000000-0005-0000-0000-00002D010000}"/>
    <cellStyle name="Calculation 2 6 4 2" xfId="2118" xr:uid="{00000000-0005-0000-0000-00002E010000}"/>
    <cellStyle name="Calculation 2 6 5" xfId="867" xr:uid="{00000000-0005-0000-0000-00002F010000}"/>
    <cellStyle name="Calculation 2 6 5 2" xfId="1992" xr:uid="{00000000-0005-0000-0000-000030010000}"/>
    <cellStyle name="Calculation 2 6 6" xfId="1650" xr:uid="{00000000-0005-0000-0000-000031010000}"/>
    <cellStyle name="Calculation 2 7" xfId="581" xr:uid="{00000000-0005-0000-0000-000032010000}"/>
    <cellStyle name="Calculation 2 7 2" xfId="1055" xr:uid="{00000000-0005-0000-0000-000033010000}"/>
    <cellStyle name="Calculation 2 7 2 2" xfId="2176" xr:uid="{00000000-0005-0000-0000-000034010000}"/>
    <cellStyle name="Calculation 2 7 3" xfId="1339" xr:uid="{00000000-0005-0000-0000-000035010000}"/>
    <cellStyle name="Calculation 2 7 3 2" xfId="2457" xr:uid="{00000000-0005-0000-0000-000036010000}"/>
    <cellStyle name="Calculation 2 7 4" xfId="1716" xr:uid="{00000000-0005-0000-0000-000037010000}"/>
    <cellStyle name="Calculation 2 8" xfId="712" xr:uid="{00000000-0005-0000-0000-000038010000}"/>
    <cellStyle name="Calculation 2 8 2" xfId="1182" xr:uid="{00000000-0005-0000-0000-000039010000}"/>
    <cellStyle name="Calculation 2 8 2 2" xfId="2300" xr:uid="{00000000-0005-0000-0000-00003A010000}"/>
    <cellStyle name="Calculation 2 8 3" xfId="1463" xr:uid="{00000000-0005-0000-0000-00003B010000}"/>
    <cellStyle name="Calculation 2 8 3 2" xfId="2581" xr:uid="{00000000-0005-0000-0000-00003C010000}"/>
    <cellStyle name="Calculation 2 8 4" xfId="1840" xr:uid="{00000000-0005-0000-0000-00003D010000}"/>
    <cellStyle name="Calculation 2 9" xfId="934" xr:uid="{00000000-0005-0000-0000-00003E010000}"/>
    <cellStyle name="Calculation 2 9 2" xfId="2059" xr:uid="{00000000-0005-0000-0000-00003F010000}"/>
    <cellStyle name="Calculation 3" xfId="457" xr:uid="{00000000-0005-0000-0000-000040010000}"/>
    <cellStyle name="Calculation 3 2" xfId="525" xr:uid="{00000000-0005-0000-0000-000041010000}"/>
    <cellStyle name="Calculation 3 2 2" xfId="662" xr:uid="{00000000-0005-0000-0000-000042010000}"/>
    <cellStyle name="Calculation 3 2 2 2" xfId="1136" xr:uid="{00000000-0005-0000-0000-000043010000}"/>
    <cellStyle name="Calculation 3 2 2 2 2" xfId="2254" xr:uid="{00000000-0005-0000-0000-000044010000}"/>
    <cellStyle name="Calculation 3 2 2 3" xfId="1417" xr:uid="{00000000-0005-0000-0000-000045010000}"/>
    <cellStyle name="Calculation 3 2 2 3 2" xfId="2535" xr:uid="{00000000-0005-0000-0000-000046010000}"/>
    <cellStyle name="Calculation 3 2 2 4" xfId="1794" xr:uid="{00000000-0005-0000-0000-000047010000}"/>
    <cellStyle name="Calculation 3 2 3" xfId="796" xr:uid="{00000000-0005-0000-0000-000048010000}"/>
    <cellStyle name="Calculation 3 2 3 2" xfId="1263" xr:uid="{00000000-0005-0000-0000-000049010000}"/>
    <cellStyle name="Calculation 3 2 3 2 2" xfId="2381" xr:uid="{00000000-0005-0000-0000-00004A010000}"/>
    <cellStyle name="Calculation 3 2 3 3" xfId="1544" xr:uid="{00000000-0005-0000-0000-00004B010000}"/>
    <cellStyle name="Calculation 3 2 3 3 2" xfId="2662" xr:uid="{00000000-0005-0000-0000-00004C010000}"/>
    <cellStyle name="Calculation 3 2 3 4" xfId="1921" xr:uid="{00000000-0005-0000-0000-00004D010000}"/>
    <cellStyle name="Calculation 3 2 4" xfId="1005" xr:uid="{00000000-0005-0000-0000-00004E010000}"/>
    <cellStyle name="Calculation 3 2 4 2" xfId="2130" xr:uid="{00000000-0005-0000-0000-00004F010000}"/>
    <cellStyle name="Calculation 3 2 5" xfId="855" xr:uid="{00000000-0005-0000-0000-000050010000}"/>
    <cellStyle name="Calculation 3 2 5 2" xfId="1980" xr:uid="{00000000-0005-0000-0000-000051010000}"/>
    <cellStyle name="Calculation 3 2 6" xfId="1665" xr:uid="{00000000-0005-0000-0000-000052010000}"/>
    <cellStyle name="Calculation 3 3" xfId="599" xr:uid="{00000000-0005-0000-0000-000053010000}"/>
    <cellStyle name="Calculation 3 3 2" xfId="1073" xr:uid="{00000000-0005-0000-0000-000054010000}"/>
    <cellStyle name="Calculation 3 3 2 2" xfId="2191" xr:uid="{00000000-0005-0000-0000-000055010000}"/>
    <cellStyle name="Calculation 3 3 3" xfId="1354" xr:uid="{00000000-0005-0000-0000-000056010000}"/>
    <cellStyle name="Calculation 3 3 3 2" xfId="2472" xr:uid="{00000000-0005-0000-0000-000057010000}"/>
    <cellStyle name="Calculation 3 3 4" xfId="1731" xr:uid="{00000000-0005-0000-0000-000058010000}"/>
    <cellStyle name="Calculation 3 4" xfId="730" xr:uid="{00000000-0005-0000-0000-000059010000}"/>
    <cellStyle name="Calculation 3 4 2" xfId="1197" xr:uid="{00000000-0005-0000-0000-00005A010000}"/>
    <cellStyle name="Calculation 3 4 2 2" xfId="2315" xr:uid="{00000000-0005-0000-0000-00005B010000}"/>
    <cellStyle name="Calculation 3 4 3" xfId="1478" xr:uid="{00000000-0005-0000-0000-00005C010000}"/>
    <cellStyle name="Calculation 3 4 3 2" xfId="2596" xr:uid="{00000000-0005-0000-0000-00005D010000}"/>
    <cellStyle name="Calculation 3 4 4" xfId="1855" xr:uid="{00000000-0005-0000-0000-00005E010000}"/>
    <cellStyle name="Calculation 3 5" xfId="947" xr:uid="{00000000-0005-0000-0000-00005F010000}"/>
    <cellStyle name="Calculation 3 5 2" xfId="2072" xr:uid="{00000000-0005-0000-0000-000060010000}"/>
    <cellStyle name="Calculation 3 6" xfId="915" xr:uid="{00000000-0005-0000-0000-000061010000}"/>
    <cellStyle name="Calculation 3 6 2" xfId="2040" xr:uid="{00000000-0005-0000-0000-000062010000}"/>
    <cellStyle name="Calculation 3 7" xfId="1604" xr:uid="{00000000-0005-0000-0000-000063010000}"/>
    <cellStyle name="Calculation 4" xfId="466" xr:uid="{00000000-0005-0000-0000-000064010000}"/>
    <cellStyle name="Calculation 4 2" xfId="534" xr:uid="{00000000-0005-0000-0000-000065010000}"/>
    <cellStyle name="Calculation 4 2 2" xfId="669" xr:uid="{00000000-0005-0000-0000-000066010000}"/>
    <cellStyle name="Calculation 4 2 2 2" xfId="1143" xr:uid="{00000000-0005-0000-0000-000067010000}"/>
    <cellStyle name="Calculation 4 2 2 2 2" xfId="2261" xr:uid="{00000000-0005-0000-0000-000068010000}"/>
    <cellStyle name="Calculation 4 2 2 3" xfId="1424" xr:uid="{00000000-0005-0000-0000-000069010000}"/>
    <cellStyle name="Calculation 4 2 2 3 2" xfId="2542" xr:uid="{00000000-0005-0000-0000-00006A010000}"/>
    <cellStyle name="Calculation 4 2 2 4" xfId="1801" xr:uid="{00000000-0005-0000-0000-00006B010000}"/>
    <cellStyle name="Calculation 4 2 3" xfId="805" xr:uid="{00000000-0005-0000-0000-00006C010000}"/>
    <cellStyle name="Calculation 4 2 3 2" xfId="1272" xr:uid="{00000000-0005-0000-0000-00006D010000}"/>
    <cellStyle name="Calculation 4 2 3 2 2" xfId="2390" xr:uid="{00000000-0005-0000-0000-00006E010000}"/>
    <cellStyle name="Calculation 4 2 3 3" xfId="1553" xr:uid="{00000000-0005-0000-0000-00006F010000}"/>
    <cellStyle name="Calculation 4 2 3 3 2" xfId="2671" xr:uid="{00000000-0005-0000-0000-000070010000}"/>
    <cellStyle name="Calculation 4 2 3 4" xfId="1930" xr:uid="{00000000-0005-0000-0000-000071010000}"/>
    <cellStyle name="Calculation 4 2 4" xfId="1012" xr:uid="{00000000-0005-0000-0000-000072010000}"/>
    <cellStyle name="Calculation 4 2 4 2" xfId="2137" xr:uid="{00000000-0005-0000-0000-000073010000}"/>
    <cellStyle name="Calculation 4 2 5" xfId="848" xr:uid="{00000000-0005-0000-0000-000074010000}"/>
    <cellStyle name="Calculation 4 2 5 2" xfId="1973" xr:uid="{00000000-0005-0000-0000-000075010000}"/>
    <cellStyle name="Calculation 4 2 6" xfId="1674" xr:uid="{00000000-0005-0000-0000-000076010000}"/>
    <cellStyle name="Calculation 4 3" xfId="608" xr:uid="{00000000-0005-0000-0000-000077010000}"/>
    <cellStyle name="Calculation 4 3 2" xfId="1082" xr:uid="{00000000-0005-0000-0000-000078010000}"/>
    <cellStyle name="Calculation 4 3 2 2" xfId="2200" xr:uid="{00000000-0005-0000-0000-000079010000}"/>
    <cellStyle name="Calculation 4 3 3" xfId="1363" xr:uid="{00000000-0005-0000-0000-00007A010000}"/>
    <cellStyle name="Calculation 4 3 3 2" xfId="2481" xr:uid="{00000000-0005-0000-0000-00007B010000}"/>
    <cellStyle name="Calculation 4 3 4" xfId="1740" xr:uid="{00000000-0005-0000-0000-00007C010000}"/>
    <cellStyle name="Calculation 4 4" xfId="739" xr:uid="{00000000-0005-0000-0000-00007D010000}"/>
    <cellStyle name="Calculation 4 4 2" xfId="1206" xr:uid="{00000000-0005-0000-0000-00007E010000}"/>
    <cellStyle name="Calculation 4 4 2 2" xfId="2324" xr:uid="{00000000-0005-0000-0000-00007F010000}"/>
    <cellStyle name="Calculation 4 4 3" xfId="1487" xr:uid="{00000000-0005-0000-0000-000080010000}"/>
    <cellStyle name="Calculation 4 4 3 2" xfId="2605" xr:uid="{00000000-0005-0000-0000-000081010000}"/>
    <cellStyle name="Calculation 4 4 4" xfId="1864" xr:uid="{00000000-0005-0000-0000-000082010000}"/>
    <cellStyle name="Calculation 4 5" xfId="953" xr:uid="{00000000-0005-0000-0000-000083010000}"/>
    <cellStyle name="Calculation 4 5 2" xfId="2078" xr:uid="{00000000-0005-0000-0000-000084010000}"/>
    <cellStyle name="Calculation 4 6" xfId="908" xr:uid="{00000000-0005-0000-0000-000085010000}"/>
    <cellStyle name="Calculation 4 6 2" xfId="2033" xr:uid="{00000000-0005-0000-0000-000086010000}"/>
    <cellStyle name="Calculation 4 7" xfId="1611" xr:uid="{00000000-0005-0000-0000-000087010000}"/>
    <cellStyle name="Calculation 5" xfId="456" xr:uid="{00000000-0005-0000-0000-000088010000}"/>
    <cellStyle name="Calculation 5 2" xfId="524" xr:uid="{00000000-0005-0000-0000-000089010000}"/>
    <cellStyle name="Calculation 5 2 2" xfId="661" xr:uid="{00000000-0005-0000-0000-00008A010000}"/>
    <cellStyle name="Calculation 5 2 2 2" xfId="1135" xr:uid="{00000000-0005-0000-0000-00008B010000}"/>
    <cellStyle name="Calculation 5 2 2 2 2" xfId="2253" xr:uid="{00000000-0005-0000-0000-00008C010000}"/>
    <cellStyle name="Calculation 5 2 2 3" xfId="1416" xr:uid="{00000000-0005-0000-0000-00008D010000}"/>
    <cellStyle name="Calculation 5 2 2 3 2" xfId="2534" xr:uid="{00000000-0005-0000-0000-00008E010000}"/>
    <cellStyle name="Calculation 5 2 2 4" xfId="1793" xr:uid="{00000000-0005-0000-0000-00008F010000}"/>
    <cellStyle name="Calculation 5 2 3" xfId="795" xr:uid="{00000000-0005-0000-0000-000090010000}"/>
    <cellStyle name="Calculation 5 2 3 2" xfId="1262" xr:uid="{00000000-0005-0000-0000-000091010000}"/>
    <cellStyle name="Calculation 5 2 3 2 2" xfId="2380" xr:uid="{00000000-0005-0000-0000-000092010000}"/>
    <cellStyle name="Calculation 5 2 3 3" xfId="1543" xr:uid="{00000000-0005-0000-0000-000093010000}"/>
    <cellStyle name="Calculation 5 2 3 3 2" xfId="2661" xr:uid="{00000000-0005-0000-0000-000094010000}"/>
    <cellStyle name="Calculation 5 2 3 4" xfId="1920" xr:uid="{00000000-0005-0000-0000-000095010000}"/>
    <cellStyle name="Calculation 5 2 4" xfId="1004" xr:uid="{00000000-0005-0000-0000-000096010000}"/>
    <cellStyle name="Calculation 5 2 4 2" xfId="2129" xr:uid="{00000000-0005-0000-0000-000097010000}"/>
    <cellStyle name="Calculation 5 2 5" xfId="856" xr:uid="{00000000-0005-0000-0000-000098010000}"/>
    <cellStyle name="Calculation 5 2 5 2" xfId="1981" xr:uid="{00000000-0005-0000-0000-000099010000}"/>
    <cellStyle name="Calculation 5 2 6" xfId="1664" xr:uid="{00000000-0005-0000-0000-00009A010000}"/>
    <cellStyle name="Calculation 5 3" xfId="598" xr:uid="{00000000-0005-0000-0000-00009B010000}"/>
    <cellStyle name="Calculation 5 3 2" xfId="1072" xr:uid="{00000000-0005-0000-0000-00009C010000}"/>
    <cellStyle name="Calculation 5 3 2 2" xfId="2190" xr:uid="{00000000-0005-0000-0000-00009D010000}"/>
    <cellStyle name="Calculation 5 3 3" xfId="1353" xr:uid="{00000000-0005-0000-0000-00009E010000}"/>
    <cellStyle name="Calculation 5 3 3 2" xfId="2471" xr:uid="{00000000-0005-0000-0000-00009F010000}"/>
    <cellStyle name="Calculation 5 3 4" xfId="1730" xr:uid="{00000000-0005-0000-0000-0000A0010000}"/>
    <cellStyle name="Calculation 5 4" xfId="729" xr:uid="{00000000-0005-0000-0000-0000A1010000}"/>
    <cellStyle name="Calculation 5 4 2" xfId="1196" xr:uid="{00000000-0005-0000-0000-0000A2010000}"/>
    <cellStyle name="Calculation 5 4 2 2" xfId="2314" xr:uid="{00000000-0005-0000-0000-0000A3010000}"/>
    <cellStyle name="Calculation 5 4 3" xfId="1477" xr:uid="{00000000-0005-0000-0000-0000A4010000}"/>
    <cellStyle name="Calculation 5 4 3 2" xfId="2595" xr:uid="{00000000-0005-0000-0000-0000A5010000}"/>
    <cellStyle name="Calculation 5 4 4" xfId="1854" xr:uid="{00000000-0005-0000-0000-0000A6010000}"/>
    <cellStyle name="Calculation 5 5" xfId="946" xr:uid="{00000000-0005-0000-0000-0000A7010000}"/>
    <cellStyle name="Calculation 5 5 2" xfId="2071" xr:uid="{00000000-0005-0000-0000-0000A8010000}"/>
    <cellStyle name="Calculation 5 6" xfId="916" xr:uid="{00000000-0005-0000-0000-0000A9010000}"/>
    <cellStyle name="Calculation 5 6 2" xfId="2041" xr:uid="{00000000-0005-0000-0000-0000AA010000}"/>
    <cellStyle name="Calculation 5 7" xfId="1603" xr:uid="{00000000-0005-0000-0000-0000AB010000}"/>
    <cellStyle name="Calculation 6" xfId="467" xr:uid="{00000000-0005-0000-0000-0000AC010000}"/>
    <cellStyle name="Calculation 6 2" xfId="535" xr:uid="{00000000-0005-0000-0000-0000AD010000}"/>
    <cellStyle name="Calculation 6 2 2" xfId="670" xr:uid="{00000000-0005-0000-0000-0000AE010000}"/>
    <cellStyle name="Calculation 6 2 2 2" xfId="1144" xr:uid="{00000000-0005-0000-0000-0000AF010000}"/>
    <cellStyle name="Calculation 6 2 2 2 2" xfId="2262" xr:uid="{00000000-0005-0000-0000-0000B0010000}"/>
    <cellStyle name="Calculation 6 2 2 3" xfId="1425" xr:uid="{00000000-0005-0000-0000-0000B1010000}"/>
    <cellStyle name="Calculation 6 2 2 3 2" xfId="2543" xr:uid="{00000000-0005-0000-0000-0000B2010000}"/>
    <cellStyle name="Calculation 6 2 2 4" xfId="1802" xr:uid="{00000000-0005-0000-0000-0000B3010000}"/>
    <cellStyle name="Calculation 6 2 3" xfId="806" xr:uid="{00000000-0005-0000-0000-0000B4010000}"/>
    <cellStyle name="Calculation 6 2 3 2" xfId="1273" xr:uid="{00000000-0005-0000-0000-0000B5010000}"/>
    <cellStyle name="Calculation 6 2 3 2 2" xfId="2391" xr:uid="{00000000-0005-0000-0000-0000B6010000}"/>
    <cellStyle name="Calculation 6 2 3 3" xfId="1554" xr:uid="{00000000-0005-0000-0000-0000B7010000}"/>
    <cellStyle name="Calculation 6 2 3 3 2" xfId="2672" xr:uid="{00000000-0005-0000-0000-0000B8010000}"/>
    <cellStyle name="Calculation 6 2 3 4" xfId="1931" xr:uid="{00000000-0005-0000-0000-0000B9010000}"/>
    <cellStyle name="Calculation 6 2 4" xfId="1013" xr:uid="{00000000-0005-0000-0000-0000BA010000}"/>
    <cellStyle name="Calculation 6 2 4 2" xfId="2138" xr:uid="{00000000-0005-0000-0000-0000BB010000}"/>
    <cellStyle name="Calculation 6 2 5" xfId="847" xr:uid="{00000000-0005-0000-0000-0000BC010000}"/>
    <cellStyle name="Calculation 6 2 5 2" xfId="1972" xr:uid="{00000000-0005-0000-0000-0000BD010000}"/>
    <cellStyle name="Calculation 6 2 6" xfId="1675" xr:uid="{00000000-0005-0000-0000-0000BE010000}"/>
    <cellStyle name="Calculation 6 3" xfId="609" xr:uid="{00000000-0005-0000-0000-0000BF010000}"/>
    <cellStyle name="Calculation 6 3 2" xfId="1083" xr:uid="{00000000-0005-0000-0000-0000C0010000}"/>
    <cellStyle name="Calculation 6 3 2 2" xfId="2201" xr:uid="{00000000-0005-0000-0000-0000C1010000}"/>
    <cellStyle name="Calculation 6 3 3" xfId="1364" xr:uid="{00000000-0005-0000-0000-0000C2010000}"/>
    <cellStyle name="Calculation 6 3 3 2" xfId="2482" xr:uid="{00000000-0005-0000-0000-0000C3010000}"/>
    <cellStyle name="Calculation 6 3 4" xfId="1741" xr:uid="{00000000-0005-0000-0000-0000C4010000}"/>
    <cellStyle name="Calculation 6 4" xfId="740" xr:uid="{00000000-0005-0000-0000-0000C5010000}"/>
    <cellStyle name="Calculation 6 4 2" xfId="1207" xr:uid="{00000000-0005-0000-0000-0000C6010000}"/>
    <cellStyle name="Calculation 6 4 2 2" xfId="2325" xr:uid="{00000000-0005-0000-0000-0000C7010000}"/>
    <cellStyle name="Calculation 6 4 3" xfId="1488" xr:uid="{00000000-0005-0000-0000-0000C8010000}"/>
    <cellStyle name="Calculation 6 4 3 2" xfId="2606" xr:uid="{00000000-0005-0000-0000-0000C9010000}"/>
    <cellStyle name="Calculation 6 4 4" xfId="1865" xr:uid="{00000000-0005-0000-0000-0000CA010000}"/>
    <cellStyle name="Calculation 6 5" xfId="954" xr:uid="{00000000-0005-0000-0000-0000CB010000}"/>
    <cellStyle name="Calculation 6 5 2" xfId="2079" xr:uid="{00000000-0005-0000-0000-0000CC010000}"/>
    <cellStyle name="Calculation 6 6" xfId="907" xr:uid="{00000000-0005-0000-0000-0000CD010000}"/>
    <cellStyle name="Calculation 6 6 2" xfId="2032" xr:uid="{00000000-0005-0000-0000-0000CE010000}"/>
    <cellStyle name="Calculation 6 7" xfId="1612" xr:uid="{00000000-0005-0000-0000-0000CF010000}"/>
    <cellStyle name="Calculation 7" xfId="503" xr:uid="{00000000-0005-0000-0000-0000D0010000}"/>
    <cellStyle name="Calculation 7 2" xfId="643" xr:uid="{00000000-0005-0000-0000-0000D1010000}"/>
    <cellStyle name="Calculation 7 2 2" xfId="1117" xr:uid="{00000000-0005-0000-0000-0000D2010000}"/>
    <cellStyle name="Calculation 7 2 2 2" xfId="2235" xr:uid="{00000000-0005-0000-0000-0000D3010000}"/>
    <cellStyle name="Calculation 7 2 3" xfId="1398" xr:uid="{00000000-0005-0000-0000-0000D4010000}"/>
    <cellStyle name="Calculation 7 2 3 2" xfId="2516" xr:uid="{00000000-0005-0000-0000-0000D5010000}"/>
    <cellStyle name="Calculation 7 2 4" xfId="1775" xr:uid="{00000000-0005-0000-0000-0000D6010000}"/>
    <cellStyle name="Calculation 7 3" xfId="774" xr:uid="{00000000-0005-0000-0000-0000D7010000}"/>
    <cellStyle name="Calculation 7 3 2" xfId="1241" xr:uid="{00000000-0005-0000-0000-0000D8010000}"/>
    <cellStyle name="Calculation 7 3 2 2" xfId="2359" xr:uid="{00000000-0005-0000-0000-0000D9010000}"/>
    <cellStyle name="Calculation 7 3 3" xfId="1522" xr:uid="{00000000-0005-0000-0000-0000DA010000}"/>
    <cellStyle name="Calculation 7 3 3 2" xfId="2640" xr:uid="{00000000-0005-0000-0000-0000DB010000}"/>
    <cellStyle name="Calculation 7 3 4" xfId="1899" xr:uid="{00000000-0005-0000-0000-0000DC010000}"/>
    <cellStyle name="Calculation 7 4" xfId="986" xr:uid="{00000000-0005-0000-0000-0000DD010000}"/>
    <cellStyle name="Calculation 7 4 2" xfId="2111" xr:uid="{00000000-0005-0000-0000-0000DE010000}"/>
    <cellStyle name="Calculation 7 5" xfId="874" xr:uid="{00000000-0005-0000-0000-0000DF010000}"/>
    <cellStyle name="Calculation 7 5 2" xfId="1999" xr:uid="{00000000-0005-0000-0000-0000E0010000}"/>
    <cellStyle name="Calculation 7 6" xfId="1643" xr:uid="{00000000-0005-0000-0000-0000E1010000}"/>
    <cellStyle name="Calculation 8" xfId="574" xr:uid="{00000000-0005-0000-0000-0000E2010000}"/>
    <cellStyle name="Calculation 8 2" xfId="1048" xr:uid="{00000000-0005-0000-0000-0000E3010000}"/>
    <cellStyle name="Calculation 8 2 2" xfId="2169" xr:uid="{00000000-0005-0000-0000-0000E4010000}"/>
    <cellStyle name="Calculation 8 3" xfId="1332" xr:uid="{00000000-0005-0000-0000-0000E5010000}"/>
    <cellStyle name="Calculation 8 3 2" xfId="2450" xr:uid="{00000000-0005-0000-0000-0000E6010000}"/>
    <cellStyle name="Calculation 8 4" xfId="1709" xr:uid="{00000000-0005-0000-0000-0000E7010000}"/>
    <cellStyle name="Calculation 9" xfId="705" xr:uid="{00000000-0005-0000-0000-0000E8010000}"/>
    <cellStyle name="Calculation 9 2" xfId="1175" xr:uid="{00000000-0005-0000-0000-0000E9010000}"/>
    <cellStyle name="Calculation 9 2 2" xfId="2293" xr:uid="{00000000-0005-0000-0000-0000EA010000}"/>
    <cellStyle name="Calculation 9 3" xfId="1456" xr:uid="{00000000-0005-0000-0000-0000EB010000}"/>
    <cellStyle name="Calculation 9 3 2" xfId="2574" xr:uid="{00000000-0005-0000-0000-0000EC010000}"/>
    <cellStyle name="Calculation 9 4" xfId="1833" xr:uid="{00000000-0005-0000-0000-0000ED010000}"/>
    <cellStyle name="category" xfId="184" xr:uid="{00000000-0005-0000-0000-0000EE010000}"/>
    <cellStyle name="Check Cell" xfId="185" xr:uid="{00000000-0005-0000-0000-0000EF010000}"/>
    <cellStyle name="Comma  - Style1" xfId="186" xr:uid="{00000000-0005-0000-0000-0000F0010000}"/>
    <cellStyle name="Comma  - Style2" xfId="187" xr:uid="{00000000-0005-0000-0000-0000F1010000}"/>
    <cellStyle name="Comma  - Style3" xfId="188" xr:uid="{00000000-0005-0000-0000-0000F2010000}"/>
    <cellStyle name="Comma  - Style4" xfId="189" xr:uid="{00000000-0005-0000-0000-0000F3010000}"/>
    <cellStyle name="Comma  - Style5" xfId="190" xr:uid="{00000000-0005-0000-0000-0000F4010000}"/>
    <cellStyle name="Comma  - Style6" xfId="191" xr:uid="{00000000-0005-0000-0000-0000F5010000}"/>
    <cellStyle name="Comma  - Style7" xfId="192" xr:uid="{00000000-0005-0000-0000-0000F6010000}"/>
    <cellStyle name="Comma  - Style8" xfId="193" xr:uid="{00000000-0005-0000-0000-0000F7010000}"/>
    <cellStyle name="Comma [0]" xfId="194" xr:uid="{00000000-0005-0000-0000-0000F8010000}"/>
    <cellStyle name="Comma [00]" xfId="195" xr:uid="{00000000-0005-0000-0000-0000F9010000}"/>
    <cellStyle name="comma zerodec" xfId="196" xr:uid="{00000000-0005-0000-0000-0000FA010000}"/>
    <cellStyle name="Comma_ SG&amp;A Bridge " xfId="197" xr:uid="{00000000-0005-0000-0000-0000FB010000}"/>
    <cellStyle name="Comma0" xfId="198" xr:uid="{00000000-0005-0000-0000-0000FC010000}"/>
    <cellStyle name="Currency [0]" xfId="199" xr:uid="{00000000-0005-0000-0000-0000FD010000}"/>
    <cellStyle name="Currency [00]" xfId="200" xr:uid="{00000000-0005-0000-0000-0000FE010000}"/>
    <cellStyle name="Currency_ SG&amp;A Bridge " xfId="201" xr:uid="{00000000-0005-0000-0000-0000FF010000}"/>
    <cellStyle name="Currency1" xfId="202" xr:uid="{00000000-0005-0000-0000-000000020000}"/>
    <cellStyle name="Date" xfId="203" xr:uid="{00000000-0005-0000-0000-000001020000}"/>
    <cellStyle name="Date Short" xfId="204" xr:uid="{00000000-0005-0000-0000-000002020000}"/>
    <cellStyle name="Date_2003 3분기 코트렐" xfId="205" xr:uid="{00000000-0005-0000-0000-000003020000}"/>
    <cellStyle name="DELTA" xfId="206" xr:uid="{00000000-0005-0000-0000-000004020000}"/>
    <cellStyle name="Dezimal [0]_gewinn98" xfId="207" xr:uid="{00000000-0005-0000-0000-000005020000}"/>
    <cellStyle name="Dezimal_gewinn98" xfId="208" xr:uid="{00000000-0005-0000-0000-000006020000}"/>
    <cellStyle name="Dollar (zero dec)" xfId="209" xr:uid="{00000000-0005-0000-0000-000007020000}"/>
    <cellStyle name="Enter Currency (0)" xfId="210" xr:uid="{00000000-0005-0000-0000-000008020000}"/>
    <cellStyle name="Enter Currency (2)" xfId="211" xr:uid="{00000000-0005-0000-0000-000009020000}"/>
    <cellStyle name="Enter Units (0)" xfId="212" xr:uid="{00000000-0005-0000-0000-00000A020000}"/>
    <cellStyle name="Enter Units (1)" xfId="213" xr:uid="{00000000-0005-0000-0000-00000B020000}"/>
    <cellStyle name="Enter Units (2)" xfId="214" xr:uid="{00000000-0005-0000-0000-00000C020000}"/>
    <cellStyle name="Euro" xfId="215" xr:uid="{00000000-0005-0000-0000-00000D020000}"/>
    <cellStyle name="Explanatory Text" xfId="216" xr:uid="{00000000-0005-0000-0000-00000E020000}"/>
    <cellStyle name="F2" xfId="217" xr:uid="{00000000-0005-0000-0000-00000F020000}"/>
    <cellStyle name="F3" xfId="218" xr:uid="{00000000-0005-0000-0000-000010020000}"/>
    <cellStyle name="F4" xfId="219" xr:uid="{00000000-0005-0000-0000-000011020000}"/>
    <cellStyle name="F5" xfId="220" xr:uid="{00000000-0005-0000-0000-000012020000}"/>
    <cellStyle name="F6" xfId="221" xr:uid="{00000000-0005-0000-0000-000013020000}"/>
    <cellStyle name="F7" xfId="222" xr:uid="{00000000-0005-0000-0000-000014020000}"/>
    <cellStyle name="F8" xfId="223" xr:uid="{00000000-0005-0000-0000-000015020000}"/>
    <cellStyle name="FacNo" xfId="224" xr:uid="{00000000-0005-0000-0000-000016020000}"/>
    <cellStyle name="Fixed" xfId="225" xr:uid="{00000000-0005-0000-0000-000017020000}"/>
    <cellStyle name="Followed Hyperlink" xfId="226" xr:uid="{00000000-0005-0000-0000-000018020000}"/>
    <cellStyle name="Good" xfId="227" xr:uid="{00000000-0005-0000-0000-000019020000}"/>
    <cellStyle name="Grey" xfId="228" xr:uid="{00000000-0005-0000-0000-00001A020000}"/>
    <cellStyle name="HEADER" xfId="229" xr:uid="{00000000-0005-0000-0000-00001B020000}"/>
    <cellStyle name="Header1" xfId="230" xr:uid="{00000000-0005-0000-0000-00001C020000}"/>
    <cellStyle name="Header2" xfId="231" xr:uid="{00000000-0005-0000-0000-00001D020000}"/>
    <cellStyle name="Header2 2" xfId="462" xr:uid="{00000000-0005-0000-0000-00001E020000}"/>
    <cellStyle name="Header2 2 2" xfId="530" xr:uid="{00000000-0005-0000-0000-00001F020000}"/>
    <cellStyle name="Header2 2 2 2" xfId="666" xr:uid="{00000000-0005-0000-0000-000020020000}"/>
    <cellStyle name="Header2 2 2 2 2" xfId="1140" xr:uid="{00000000-0005-0000-0000-000021020000}"/>
    <cellStyle name="Header2 2 2 2 2 2" xfId="2258" xr:uid="{00000000-0005-0000-0000-000022020000}"/>
    <cellStyle name="Header2 2 2 2 3" xfId="1421" xr:uid="{00000000-0005-0000-0000-000023020000}"/>
    <cellStyle name="Header2 2 2 2 3 2" xfId="2539" xr:uid="{00000000-0005-0000-0000-000024020000}"/>
    <cellStyle name="Header2 2 2 2 4" xfId="1798" xr:uid="{00000000-0005-0000-0000-000025020000}"/>
    <cellStyle name="Header2 2 2 3" xfId="801" xr:uid="{00000000-0005-0000-0000-000026020000}"/>
    <cellStyle name="Header2 2 2 3 2" xfId="1268" xr:uid="{00000000-0005-0000-0000-000027020000}"/>
    <cellStyle name="Header2 2 2 3 2 2" xfId="2386" xr:uid="{00000000-0005-0000-0000-000028020000}"/>
    <cellStyle name="Header2 2 2 3 3" xfId="1549" xr:uid="{00000000-0005-0000-0000-000029020000}"/>
    <cellStyle name="Header2 2 2 3 3 2" xfId="2667" xr:uid="{00000000-0005-0000-0000-00002A020000}"/>
    <cellStyle name="Header2 2 2 3 4" xfId="1926" xr:uid="{00000000-0005-0000-0000-00002B020000}"/>
    <cellStyle name="Header2 2 2 4" xfId="1009" xr:uid="{00000000-0005-0000-0000-00002C020000}"/>
    <cellStyle name="Header2 2 2 4 2" xfId="2134" xr:uid="{00000000-0005-0000-0000-00002D020000}"/>
    <cellStyle name="Header2 2 2 5" xfId="851" xr:uid="{00000000-0005-0000-0000-00002E020000}"/>
    <cellStyle name="Header2 2 2 5 2" xfId="1976" xr:uid="{00000000-0005-0000-0000-00002F020000}"/>
    <cellStyle name="Header2 2 2 6" xfId="1670" xr:uid="{00000000-0005-0000-0000-000030020000}"/>
    <cellStyle name="Header2 2 3" xfId="604" xr:uid="{00000000-0005-0000-0000-000031020000}"/>
    <cellStyle name="Header2 2 3 2" xfId="1078" xr:uid="{00000000-0005-0000-0000-000032020000}"/>
    <cellStyle name="Header2 2 3 2 2" xfId="2196" xr:uid="{00000000-0005-0000-0000-000033020000}"/>
    <cellStyle name="Header2 2 3 3" xfId="1359" xr:uid="{00000000-0005-0000-0000-000034020000}"/>
    <cellStyle name="Header2 2 3 3 2" xfId="2477" xr:uid="{00000000-0005-0000-0000-000035020000}"/>
    <cellStyle name="Header2 2 3 4" xfId="1736" xr:uid="{00000000-0005-0000-0000-000036020000}"/>
    <cellStyle name="Header2 2 4" xfId="735" xr:uid="{00000000-0005-0000-0000-000037020000}"/>
    <cellStyle name="Header2 2 4 2" xfId="1202" xr:uid="{00000000-0005-0000-0000-000038020000}"/>
    <cellStyle name="Header2 2 4 2 2" xfId="2320" xr:uid="{00000000-0005-0000-0000-000039020000}"/>
    <cellStyle name="Header2 2 4 3" xfId="1483" xr:uid="{00000000-0005-0000-0000-00003A020000}"/>
    <cellStyle name="Header2 2 4 3 2" xfId="2601" xr:uid="{00000000-0005-0000-0000-00003B020000}"/>
    <cellStyle name="Header2 2 4 4" xfId="1860" xr:uid="{00000000-0005-0000-0000-00003C020000}"/>
    <cellStyle name="Header2 2 5" xfId="911" xr:uid="{00000000-0005-0000-0000-00003D020000}"/>
    <cellStyle name="Header2 2 5 2" xfId="2036" xr:uid="{00000000-0005-0000-0000-00003E020000}"/>
    <cellStyle name="Header2 2 6" xfId="1608" xr:uid="{00000000-0005-0000-0000-00003F020000}"/>
    <cellStyle name="Header2 3" xfId="461" xr:uid="{00000000-0005-0000-0000-000040020000}"/>
    <cellStyle name="Header2 3 2" xfId="529" xr:uid="{00000000-0005-0000-0000-000041020000}"/>
    <cellStyle name="Header2 3 2 2" xfId="665" xr:uid="{00000000-0005-0000-0000-000042020000}"/>
    <cellStyle name="Header2 3 2 2 2" xfId="1139" xr:uid="{00000000-0005-0000-0000-000043020000}"/>
    <cellStyle name="Header2 3 2 2 2 2" xfId="2257" xr:uid="{00000000-0005-0000-0000-000044020000}"/>
    <cellStyle name="Header2 3 2 2 3" xfId="1420" xr:uid="{00000000-0005-0000-0000-000045020000}"/>
    <cellStyle name="Header2 3 2 2 3 2" xfId="2538" xr:uid="{00000000-0005-0000-0000-000046020000}"/>
    <cellStyle name="Header2 3 2 2 4" xfId="1797" xr:uid="{00000000-0005-0000-0000-000047020000}"/>
    <cellStyle name="Header2 3 2 3" xfId="800" xr:uid="{00000000-0005-0000-0000-000048020000}"/>
    <cellStyle name="Header2 3 2 3 2" xfId="1267" xr:uid="{00000000-0005-0000-0000-000049020000}"/>
    <cellStyle name="Header2 3 2 3 2 2" xfId="2385" xr:uid="{00000000-0005-0000-0000-00004A020000}"/>
    <cellStyle name="Header2 3 2 3 3" xfId="1548" xr:uid="{00000000-0005-0000-0000-00004B020000}"/>
    <cellStyle name="Header2 3 2 3 3 2" xfId="2666" xr:uid="{00000000-0005-0000-0000-00004C020000}"/>
    <cellStyle name="Header2 3 2 3 4" xfId="1925" xr:uid="{00000000-0005-0000-0000-00004D020000}"/>
    <cellStyle name="Header2 3 2 4" xfId="1008" xr:uid="{00000000-0005-0000-0000-00004E020000}"/>
    <cellStyle name="Header2 3 2 4 2" xfId="2133" xr:uid="{00000000-0005-0000-0000-00004F020000}"/>
    <cellStyle name="Header2 3 2 5" xfId="852" xr:uid="{00000000-0005-0000-0000-000050020000}"/>
    <cellStyle name="Header2 3 2 5 2" xfId="1977" xr:uid="{00000000-0005-0000-0000-000051020000}"/>
    <cellStyle name="Header2 3 2 6" xfId="1669" xr:uid="{00000000-0005-0000-0000-000052020000}"/>
    <cellStyle name="Header2 3 3" xfId="603" xr:uid="{00000000-0005-0000-0000-000053020000}"/>
    <cellStyle name="Header2 3 3 2" xfId="1077" xr:uid="{00000000-0005-0000-0000-000054020000}"/>
    <cellStyle name="Header2 3 3 2 2" xfId="2195" xr:uid="{00000000-0005-0000-0000-000055020000}"/>
    <cellStyle name="Header2 3 3 3" xfId="1358" xr:uid="{00000000-0005-0000-0000-000056020000}"/>
    <cellStyle name="Header2 3 3 3 2" xfId="2476" xr:uid="{00000000-0005-0000-0000-000057020000}"/>
    <cellStyle name="Header2 3 3 4" xfId="1735" xr:uid="{00000000-0005-0000-0000-000058020000}"/>
    <cellStyle name="Header2 3 4" xfId="734" xr:uid="{00000000-0005-0000-0000-000059020000}"/>
    <cellStyle name="Header2 3 4 2" xfId="1201" xr:uid="{00000000-0005-0000-0000-00005A020000}"/>
    <cellStyle name="Header2 3 4 2 2" xfId="2319" xr:uid="{00000000-0005-0000-0000-00005B020000}"/>
    <cellStyle name="Header2 3 4 3" xfId="1482" xr:uid="{00000000-0005-0000-0000-00005C020000}"/>
    <cellStyle name="Header2 3 4 3 2" xfId="2600" xr:uid="{00000000-0005-0000-0000-00005D020000}"/>
    <cellStyle name="Header2 3 4 4" xfId="1859" xr:uid="{00000000-0005-0000-0000-00005E020000}"/>
    <cellStyle name="Header2 3 5" xfId="950" xr:uid="{00000000-0005-0000-0000-00005F020000}"/>
    <cellStyle name="Header2 3 5 2" xfId="2075" xr:uid="{00000000-0005-0000-0000-000060020000}"/>
    <cellStyle name="Header2 3 6" xfId="912" xr:uid="{00000000-0005-0000-0000-000061020000}"/>
    <cellStyle name="Header2 3 6 2" xfId="2037" xr:uid="{00000000-0005-0000-0000-000062020000}"/>
    <cellStyle name="Header2 3 7" xfId="1607" xr:uid="{00000000-0005-0000-0000-000063020000}"/>
    <cellStyle name="Header2 4" xfId="504" xr:uid="{00000000-0005-0000-0000-000064020000}"/>
    <cellStyle name="Header2 4 2" xfId="644" xr:uid="{00000000-0005-0000-0000-000065020000}"/>
    <cellStyle name="Header2 4 2 2" xfId="1118" xr:uid="{00000000-0005-0000-0000-000066020000}"/>
    <cellStyle name="Header2 4 2 2 2" xfId="2236" xr:uid="{00000000-0005-0000-0000-000067020000}"/>
    <cellStyle name="Header2 4 2 3" xfId="1399" xr:uid="{00000000-0005-0000-0000-000068020000}"/>
    <cellStyle name="Header2 4 2 3 2" xfId="2517" xr:uid="{00000000-0005-0000-0000-000069020000}"/>
    <cellStyle name="Header2 4 2 4" xfId="1776" xr:uid="{00000000-0005-0000-0000-00006A020000}"/>
    <cellStyle name="Header2 4 3" xfId="775" xr:uid="{00000000-0005-0000-0000-00006B020000}"/>
    <cellStyle name="Header2 4 3 2" xfId="1242" xr:uid="{00000000-0005-0000-0000-00006C020000}"/>
    <cellStyle name="Header2 4 3 2 2" xfId="2360" xr:uid="{00000000-0005-0000-0000-00006D020000}"/>
    <cellStyle name="Header2 4 3 3" xfId="1523" xr:uid="{00000000-0005-0000-0000-00006E020000}"/>
    <cellStyle name="Header2 4 3 3 2" xfId="2641" xr:uid="{00000000-0005-0000-0000-00006F020000}"/>
    <cellStyle name="Header2 4 3 4" xfId="1900" xr:uid="{00000000-0005-0000-0000-000070020000}"/>
    <cellStyle name="Header2 4 4" xfId="987" xr:uid="{00000000-0005-0000-0000-000071020000}"/>
    <cellStyle name="Header2 4 4 2" xfId="2112" xr:uid="{00000000-0005-0000-0000-000072020000}"/>
    <cellStyle name="Header2 4 5" xfId="873" xr:uid="{00000000-0005-0000-0000-000073020000}"/>
    <cellStyle name="Header2 4 5 2" xfId="1998" xr:uid="{00000000-0005-0000-0000-000074020000}"/>
    <cellStyle name="Header2 4 6" xfId="1644" xr:uid="{00000000-0005-0000-0000-000075020000}"/>
    <cellStyle name="Header2 5" xfId="575" xr:uid="{00000000-0005-0000-0000-000076020000}"/>
    <cellStyle name="Header2 5 2" xfId="1049" xr:uid="{00000000-0005-0000-0000-000077020000}"/>
    <cellStyle name="Header2 5 2 2" xfId="2170" xr:uid="{00000000-0005-0000-0000-000078020000}"/>
    <cellStyle name="Header2 5 3" xfId="1333" xr:uid="{00000000-0005-0000-0000-000079020000}"/>
    <cellStyle name="Header2 5 3 2" xfId="2451" xr:uid="{00000000-0005-0000-0000-00007A020000}"/>
    <cellStyle name="Header2 5 4" xfId="1710" xr:uid="{00000000-0005-0000-0000-00007B020000}"/>
    <cellStyle name="Header2 6" xfId="706" xr:uid="{00000000-0005-0000-0000-00007C020000}"/>
    <cellStyle name="Header2 6 2" xfId="1176" xr:uid="{00000000-0005-0000-0000-00007D020000}"/>
    <cellStyle name="Header2 6 2 2" xfId="2294" xr:uid="{00000000-0005-0000-0000-00007E020000}"/>
    <cellStyle name="Header2 6 3" xfId="1457" xr:uid="{00000000-0005-0000-0000-00007F020000}"/>
    <cellStyle name="Header2 6 3 2" xfId="2575" xr:uid="{00000000-0005-0000-0000-000080020000}"/>
    <cellStyle name="Header2 6 4" xfId="1834" xr:uid="{00000000-0005-0000-0000-000081020000}"/>
    <cellStyle name="Header2 7" xfId="446" xr:uid="{00000000-0005-0000-0000-000082020000}"/>
    <cellStyle name="Heading" xfId="232" xr:uid="{00000000-0005-0000-0000-000083020000}"/>
    <cellStyle name="Heading 1" xfId="233" xr:uid="{00000000-0005-0000-0000-000084020000}"/>
    <cellStyle name="Heading 2" xfId="234" xr:uid="{00000000-0005-0000-0000-000085020000}"/>
    <cellStyle name="Heading 3" xfId="235" xr:uid="{00000000-0005-0000-0000-000086020000}"/>
    <cellStyle name="Heading 4" xfId="236" xr:uid="{00000000-0005-0000-0000-000087020000}"/>
    <cellStyle name="heading, 1,A MAJOR/BOLD" xfId="237" xr:uid="{00000000-0005-0000-0000-000088020000}"/>
    <cellStyle name="Heading_P200" xfId="238" xr:uid="{00000000-0005-0000-0000-000089020000}"/>
    <cellStyle name="Heading1" xfId="239" xr:uid="{00000000-0005-0000-0000-00008A020000}"/>
    <cellStyle name="Heading2" xfId="240" xr:uid="{00000000-0005-0000-0000-00008B020000}"/>
    <cellStyle name="Hyperlink" xfId="241" xr:uid="{00000000-0005-0000-0000-00008C020000}"/>
    <cellStyle name="Input" xfId="242" xr:uid="{00000000-0005-0000-0000-00008D020000}"/>
    <cellStyle name="Input [yellow]" xfId="243" xr:uid="{00000000-0005-0000-0000-00008E020000}"/>
    <cellStyle name="Input [yellow] 2" xfId="465" xr:uid="{00000000-0005-0000-0000-00008F020000}"/>
    <cellStyle name="Input [yellow] 2 2" xfId="533" xr:uid="{00000000-0005-0000-0000-000090020000}"/>
    <cellStyle name="Input [yellow] 2 2 2" xfId="804" xr:uid="{00000000-0005-0000-0000-000091020000}"/>
    <cellStyle name="Input [yellow] 2 2 2 2" xfId="1271" xr:uid="{00000000-0005-0000-0000-000092020000}"/>
    <cellStyle name="Input [yellow] 2 2 2 2 2" xfId="2389" xr:uid="{00000000-0005-0000-0000-000093020000}"/>
    <cellStyle name="Input [yellow] 2 2 2 3" xfId="1552" xr:uid="{00000000-0005-0000-0000-000094020000}"/>
    <cellStyle name="Input [yellow] 2 2 2 3 2" xfId="2670" xr:uid="{00000000-0005-0000-0000-000095020000}"/>
    <cellStyle name="Input [yellow] 2 2 2 4" xfId="1929" xr:uid="{00000000-0005-0000-0000-000096020000}"/>
    <cellStyle name="Input [yellow] 2 2 3" xfId="1673" xr:uid="{00000000-0005-0000-0000-000097020000}"/>
    <cellStyle name="Input [yellow] 2 3" xfId="607" xr:uid="{00000000-0005-0000-0000-000098020000}"/>
    <cellStyle name="Input [yellow] 2 3 2" xfId="1081" xr:uid="{00000000-0005-0000-0000-000099020000}"/>
    <cellStyle name="Input [yellow] 2 3 2 2" xfId="2199" xr:uid="{00000000-0005-0000-0000-00009A020000}"/>
    <cellStyle name="Input [yellow] 2 3 3" xfId="1362" xr:uid="{00000000-0005-0000-0000-00009B020000}"/>
    <cellStyle name="Input [yellow] 2 3 3 2" xfId="2480" xr:uid="{00000000-0005-0000-0000-00009C020000}"/>
    <cellStyle name="Input [yellow] 2 3 4" xfId="1739" xr:uid="{00000000-0005-0000-0000-00009D020000}"/>
    <cellStyle name="Input [yellow] 2 4" xfId="738" xr:uid="{00000000-0005-0000-0000-00009E020000}"/>
    <cellStyle name="Input [yellow] 2 4 2" xfId="1205" xr:uid="{00000000-0005-0000-0000-00009F020000}"/>
    <cellStyle name="Input [yellow] 2 4 2 2" xfId="2323" xr:uid="{00000000-0005-0000-0000-0000A0020000}"/>
    <cellStyle name="Input [yellow] 2 4 3" xfId="1486" xr:uid="{00000000-0005-0000-0000-0000A1020000}"/>
    <cellStyle name="Input [yellow] 2 4 3 2" xfId="2604" xr:uid="{00000000-0005-0000-0000-0000A2020000}"/>
    <cellStyle name="Input [yellow] 2 4 4" xfId="1863" xr:uid="{00000000-0005-0000-0000-0000A3020000}"/>
    <cellStyle name="Input [yellow] 3" xfId="458" xr:uid="{00000000-0005-0000-0000-0000A4020000}"/>
    <cellStyle name="Input [yellow] 3 2" xfId="526" xr:uid="{00000000-0005-0000-0000-0000A5020000}"/>
    <cellStyle name="Input [yellow] 3 2 2" xfId="797" xr:uid="{00000000-0005-0000-0000-0000A6020000}"/>
    <cellStyle name="Input [yellow] 3 2 2 2" xfId="1264" xr:uid="{00000000-0005-0000-0000-0000A7020000}"/>
    <cellStyle name="Input [yellow] 3 2 2 2 2" xfId="2382" xr:uid="{00000000-0005-0000-0000-0000A8020000}"/>
    <cellStyle name="Input [yellow] 3 2 2 3" xfId="1545" xr:uid="{00000000-0005-0000-0000-0000A9020000}"/>
    <cellStyle name="Input [yellow] 3 2 2 3 2" xfId="2663" xr:uid="{00000000-0005-0000-0000-0000AA020000}"/>
    <cellStyle name="Input [yellow] 3 2 2 4" xfId="1922" xr:uid="{00000000-0005-0000-0000-0000AB020000}"/>
    <cellStyle name="Input [yellow] 3 2 3" xfId="1666" xr:uid="{00000000-0005-0000-0000-0000AC020000}"/>
    <cellStyle name="Input [yellow] 3 3" xfId="600" xr:uid="{00000000-0005-0000-0000-0000AD020000}"/>
    <cellStyle name="Input [yellow] 3 3 2" xfId="1074" xr:uid="{00000000-0005-0000-0000-0000AE020000}"/>
    <cellStyle name="Input [yellow] 3 3 2 2" xfId="2192" xr:uid="{00000000-0005-0000-0000-0000AF020000}"/>
    <cellStyle name="Input [yellow] 3 3 3" xfId="1355" xr:uid="{00000000-0005-0000-0000-0000B0020000}"/>
    <cellStyle name="Input [yellow] 3 3 3 2" xfId="2473" xr:uid="{00000000-0005-0000-0000-0000B1020000}"/>
    <cellStyle name="Input [yellow] 3 3 4" xfId="1732" xr:uid="{00000000-0005-0000-0000-0000B2020000}"/>
    <cellStyle name="Input [yellow] 3 4" xfId="731" xr:uid="{00000000-0005-0000-0000-0000B3020000}"/>
    <cellStyle name="Input [yellow] 3 4 2" xfId="1198" xr:uid="{00000000-0005-0000-0000-0000B4020000}"/>
    <cellStyle name="Input [yellow] 3 4 2 2" xfId="2316" xr:uid="{00000000-0005-0000-0000-0000B5020000}"/>
    <cellStyle name="Input [yellow] 3 4 3" xfId="1479" xr:uid="{00000000-0005-0000-0000-0000B6020000}"/>
    <cellStyle name="Input [yellow] 3 4 3 2" xfId="2597" xr:uid="{00000000-0005-0000-0000-0000B7020000}"/>
    <cellStyle name="Input [yellow] 3 4 4" xfId="1856" xr:uid="{00000000-0005-0000-0000-0000B8020000}"/>
    <cellStyle name="Input 10" xfId="900" xr:uid="{00000000-0005-0000-0000-0000B9020000}"/>
    <cellStyle name="Input 10 2" xfId="2025" xr:uid="{00000000-0005-0000-0000-0000BA020000}"/>
    <cellStyle name="Input 11" xfId="939" xr:uid="{00000000-0005-0000-0000-0000BB020000}"/>
    <cellStyle name="Input 11 2" xfId="2064" xr:uid="{00000000-0005-0000-0000-0000BC020000}"/>
    <cellStyle name="Input 12" xfId="443" xr:uid="{00000000-0005-0000-0000-0000BD020000}"/>
    <cellStyle name="Input 2" xfId="437" xr:uid="{00000000-0005-0000-0000-0000BE020000}"/>
    <cellStyle name="Input 2 10" xfId="928" xr:uid="{00000000-0005-0000-0000-0000BF020000}"/>
    <cellStyle name="Input 2 10 2" xfId="2053" xr:uid="{00000000-0005-0000-0000-0000C0020000}"/>
    <cellStyle name="Input 2 11" xfId="1593" xr:uid="{00000000-0005-0000-0000-0000C1020000}"/>
    <cellStyle name="Input 2 2" xfId="480" xr:uid="{00000000-0005-0000-0000-0000C2020000}"/>
    <cellStyle name="Input 2 2 2" xfId="547" xr:uid="{00000000-0005-0000-0000-0000C3020000}"/>
    <cellStyle name="Input 2 2 2 2" xfId="679" xr:uid="{00000000-0005-0000-0000-0000C4020000}"/>
    <cellStyle name="Input 2 2 2 2 2" xfId="1153" xr:uid="{00000000-0005-0000-0000-0000C5020000}"/>
    <cellStyle name="Input 2 2 2 2 2 2" xfId="2271" xr:uid="{00000000-0005-0000-0000-0000C6020000}"/>
    <cellStyle name="Input 2 2 2 2 3" xfId="1434" xr:uid="{00000000-0005-0000-0000-0000C7020000}"/>
    <cellStyle name="Input 2 2 2 2 3 2" xfId="2552" xr:uid="{00000000-0005-0000-0000-0000C8020000}"/>
    <cellStyle name="Input 2 2 2 2 4" xfId="1811" xr:uid="{00000000-0005-0000-0000-0000C9020000}"/>
    <cellStyle name="Input 2 2 2 3" xfId="818" xr:uid="{00000000-0005-0000-0000-0000CA020000}"/>
    <cellStyle name="Input 2 2 2 3 2" xfId="1285" xr:uid="{00000000-0005-0000-0000-0000CB020000}"/>
    <cellStyle name="Input 2 2 2 3 2 2" xfId="2403" xr:uid="{00000000-0005-0000-0000-0000CC020000}"/>
    <cellStyle name="Input 2 2 2 3 3" xfId="1566" xr:uid="{00000000-0005-0000-0000-0000CD020000}"/>
    <cellStyle name="Input 2 2 2 3 3 2" xfId="2684" xr:uid="{00000000-0005-0000-0000-0000CE020000}"/>
    <cellStyle name="Input 2 2 2 3 4" xfId="1943" xr:uid="{00000000-0005-0000-0000-0000CF020000}"/>
    <cellStyle name="Input 2 2 2 4" xfId="1022" xr:uid="{00000000-0005-0000-0000-0000D0020000}"/>
    <cellStyle name="Input 2 2 2 4 2" xfId="2147" xr:uid="{00000000-0005-0000-0000-0000D1020000}"/>
    <cellStyle name="Input 2 2 2 5" xfId="1310" xr:uid="{00000000-0005-0000-0000-0000D2020000}"/>
    <cellStyle name="Input 2 2 2 5 2" xfId="2428" xr:uid="{00000000-0005-0000-0000-0000D3020000}"/>
    <cellStyle name="Input 2 2 2 6" xfId="1687" xr:uid="{00000000-0005-0000-0000-0000D4020000}"/>
    <cellStyle name="Input 2 2 3" xfId="621" xr:uid="{00000000-0005-0000-0000-0000D5020000}"/>
    <cellStyle name="Input 2 2 3 2" xfId="1095" xr:uid="{00000000-0005-0000-0000-0000D6020000}"/>
    <cellStyle name="Input 2 2 3 2 2" xfId="2213" xr:uid="{00000000-0005-0000-0000-0000D7020000}"/>
    <cellStyle name="Input 2 2 3 3" xfId="1376" xr:uid="{00000000-0005-0000-0000-0000D8020000}"/>
    <cellStyle name="Input 2 2 3 3 2" xfId="2494" xr:uid="{00000000-0005-0000-0000-0000D9020000}"/>
    <cellStyle name="Input 2 2 3 4" xfId="1753" xr:uid="{00000000-0005-0000-0000-0000DA020000}"/>
    <cellStyle name="Input 2 2 4" xfId="752" xr:uid="{00000000-0005-0000-0000-0000DB020000}"/>
    <cellStyle name="Input 2 2 4 2" xfId="1219" xr:uid="{00000000-0005-0000-0000-0000DC020000}"/>
    <cellStyle name="Input 2 2 4 2 2" xfId="2337" xr:uid="{00000000-0005-0000-0000-0000DD020000}"/>
    <cellStyle name="Input 2 2 4 3" xfId="1500" xr:uid="{00000000-0005-0000-0000-0000DE020000}"/>
    <cellStyle name="Input 2 2 4 3 2" xfId="2618" xr:uid="{00000000-0005-0000-0000-0000DF020000}"/>
    <cellStyle name="Input 2 2 4 4" xfId="1877" xr:uid="{00000000-0005-0000-0000-0000E0020000}"/>
    <cellStyle name="Input 2 2 5" xfId="964" xr:uid="{00000000-0005-0000-0000-0000E1020000}"/>
    <cellStyle name="Input 2 2 5 2" xfId="2089" xr:uid="{00000000-0005-0000-0000-0000E2020000}"/>
    <cellStyle name="Input 2 2 6" xfId="897" xr:uid="{00000000-0005-0000-0000-0000E3020000}"/>
    <cellStyle name="Input 2 2 6 2" xfId="2022" xr:uid="{00000000-0005-0000-0000-0000E4020000}"/>
    <cellStyle name="Input 2 2 7" xfId="1621" xr:uid="{00000000-0005-0000-0000-0000E5020000}"/>
    <cellStyle name="Input 2 3" xfId="486" xr:uid="{00000000-0005-0000-0000-0000E6020000}"/>
    <cellStyle name="Input 2 3 2" xfId="553" xr:uid="{00000000-0005-0000-0000-0000E7020000}"/>
    <cellStyle name="Input 2 3 2 2" xfId="685" xr:uid="{00000000-0005-0000-0000-0000E8020000}"/>
    <cellStyle name="Input 2 3 2 2 2" xfId="1159" xr:uid="{00000000-0005-0000-0000-0000E9020000}"/>
    <cellStyle name="Input 2 3 2 2 2 2" xfId="2277" xr:uid="{00000000-0005-0000-0000-0000EA020000}"/>
    <cellStyle name="Input 2 3 2 2 3" xfId="1440" xr:uid="{00000000-0005-0000-0000-0000EB020000}"/>
    <cellStyle name="Input 2 3 2 2 3 2" xfId="2558" xr:uid="{00000000-0005-0000-0000-0000EC020000}"/>
    <cellStyle name="Input 2 3 2 2 4" xfId="1817" xr:uid="{00000000-0005-0000-0000-0000ED020000}"/>
    <cellStyle name="Input 2 3 2 3" xfId="824" xr:uid="{00000000-0005-0000-0000-0000EE020000}"/>
    <cellStyle name="Input 2 3 2 3 2" xfId="1291" xr:uid="{00000000-0005-0000-0000-0000EF020000}"/>
    <cellStyle name="Input 2 3 2 3 2 2" xfId="2409" xr:uid="{00000000-0005-0000-0000-0000F0020000}"/>
    <cellStyle name="Input 2 3 2 3 3" xfId="1572" xr:uid="{00000000-0005-0000-0000-0000F1020000}"/>
    <cellStyle name="Input 2 3 2 3 3 2" xfId="2690" xr:uid="{00000000-0005-0000-0000-0000F2020000}"/>
    <cellStyle name="Input 2 3 2 3 4" xfId="1949" xr:uid="{00000000-0005-0000-0000-0000F3020000}"/>
    <cellStyle name="Input 2 3 2 4" xfId="1028" xr:uid="{00000000-0005-0000-0000-0000F4020000}"/>
    <cellStyle name="Input 2 3 2 4 2" xfId="2153" xr:uid="{00000000-0005-0000-0000-0000F5020000}"/>
    <cellStyle name="Input 2 3 2 5" xfId="1316" xr:uid="{00000000-0005-0000-0000-0000F6020000}"/>
    <cellStyle name="Input 2 3 2 5 2" xfId="2434" xr:uid="{00000000-0005-0000-0000-0000F7020000}"/>
    <cellStyle name="Input 2 3 2 6" xfId="1693" xr:uid="{00000000-0005-0000-0000-0000F8020000}"/>
    <cellStyle name="Input 2 3 3" xfId="627" xr:uid="{00000000-0005-0000-0000-0000F9020000}"/>
    <cellStyle name="Input 2 3 3 2" xfId="1101" xr:uid="{00000000-0005-0000-0000-0000FA020000}"/>
    <cellStyle name="Input 2 3 3 2 2" xfId="2219" xr:uid="{00000000-0005-0000-0000-0000FB020000}"/>
    <cellStyle name="Input 2 3 3 3" xfId="1382" xr:uid="{00000000-0005-0000-0000-0000FC020000}"/>
    <cellStyle name="Input 2 3 3 3 2" xfId="2500" xr:uid="{00000000-0005-0000-0000-0000FD020000}"/>
    <cellStyle name="Input 2 3 3 4" xfId="1759" xr:uid="{00000000-0005-0000-0000-0000FE020000}"/>
    <cellStyle name="Input 2 3 4" xfId="758" xr:uid="{00000000-0005-0000-0000-0000FF020000}"/>
    <cellStyle name="Input 2 3 4 2" xfId="1225" xr:uid="{00000000-0005-0000-0000-000000030000}"/>
    <cellStyle name="Input 2 3 4 2 2" xfId="2343" xr:uid="{00000000-0005-0000-0000-000001030000}"/>
    <cellStyle name="Input 2 3 4 3" xfId="1506" xr:uid="{00000000-0005-0000-0000-000002030000}"/>
    <cellStyle name="Input 2 3 4 3 2" xfId="2624" xr:uid="{00000000-0005-0000-0000-000003030000}"/>
    <cellStyle name="Input 2 3 4 4" xfId="1883" xr:uid="{00000000-0005-0000-0000-000004030000}"/>
    <cellStyle name="Input 2 3 5" xfId="970" xr:uid="{00000000-0005-0000-0000-000005030000}"/>
    <cellStyle name="Input 2 3 5 2" xfId="2095" xr:uid="{00000000-0005-0000-0000-000006030000}"/>
    <cellStyle name="Input 2 3 6" xfId="891" xr:uid="{00000000-0005-0000-0000-000007030000}"/>
    <cellStyle name="Input 2 3 6 2" xfId="2016" xr:uid="{00000000-0005-0000-0000-000008030000}"/>
    <cellStyle name="Input 2 3 7" xfId="1627" xr:uid="{00000000-0005-0000-0000-000009030000}"/>
    <cellStyle name="Input 2 4" xfId="492" xr:uid="{00000000-0005-0000-0000-00000A030000}"/>
    <cellStyle name="Input 2 4 2" xfId="559" xr:uid="{00000000-0005-0000-0000-00000B030000}"/>
    <cellStyle name="Input 2 4 2 2" xfId="691" xr:uid="{00000000-0005-0000-0000-00000C030000}"/>
    <cellStyle name="Input 2 4 2 2 2" xfId="1165" xr:uid="{00000000-0005-0000-0000-00000D030000}"/>
    <cellStyle name="Input 2 4 2 2 2 2" xfId="2283" xr:uid="{00000000-0005-0000-0000-00000E030000}"/>
    <cellStyle name="Input 2 4 2 2 3" xfId="1446" xr:uid="{00000000-0005-0000-0000-00000F030000}"/>
    <cellStyle name="Input 2 4 2 2 3 2" xfId="2564" xr:uid="{00000000-0005-0000-0000-000010030000}"/>
    <cellStyle name="Input 2 4 2 2 4" xfId="1823" xr:uid="{00000000-0005-0000-0000-000011030000}"/>
    <cellStyle name="Input 2 4 2 3" xfId="830" xr:uid="{00000000-0005-0000-0000-000012030000}"/>
    <cellStyle name="Input 2 4 2 3 2" xfId="1297" xr:uid="{00000000-0005-0000-0000-000013030000}"/>
    <cellStyle name="Input 2 4 2 3 2 2" xfId="2415" xr:uid="{00000000-0005-0000-0000-000014030000}"/>
    <cellStyle name="Input 2 4 2 3 3" xfId="1578" xr:uid="{00000000-0005-0000-0000-000015030000}"/>
    <cellStyle name="Input 2 4 2 3 3 2" xfId="2696" xr:uid="{00000000-0005-0000-0000-000016030000}"/>
    <cellStyle name="Input 2 4 2 3 4" xfId="1955" xr:uid="{00000000-0005-0000-0000-000017030000}"/>
    <cellStyle name="Input 2 4 2 4" xfId="1034" xr:uid="{00000000-0005-0000-0000-000018030000}"/>
    <cellStyle name="Input 2 4 2 4 2" xfId="2159" xr:uid="{00000000-0005-0000-0000-000019030000}"/>
    <cellStyle name="Input 2 4 2 5" xfId="1322" xr:uid="{00000000-0005-0000-0000-00001A030000}"/>
    <cellStyle name="Input 2 4 2 5 2" xfId="2440" xr:uid="{00000000-0005-0000-0000-00001B030000}"/>
    <cellStyle name="Input 2 4 2 6" xfId="1699" xr:uid="{00000000-0005-0000-0000-00001C030000}"/>
    <cellStyle name="Input 2 4 3" xfId="633" xr:uid="{00000000-0005-0000-0000-00001D030000}"/>
    <cellStyle name="Input 2 4 3 2" xfId="1107" xr:uid="{00000000-0005-0000-0000-00001E030000}"/>
    <cellStyle name="Input 2 4 3 2 2" xfId="2225" xr:uid="{00000000-0005-0000-0000-00001F030000}"/>
    <cellStyle name="Input 2 4 3 3" xfId="1388" xr:uid="{00000000-0005-0000-0000-000020030000}"/>
    <cellStyle name="Input 2 4 3 3 2" xfId="2506" xr:uid="{00000000-0005-0000-0000-000021030000}"/>
    <cellStyle name="Input 2 4 3 4" xfId="1765" xr:uid="{00000000-0005-0000-0000-000022030000}"/>
    <cellStyle name="Input 2 4 4" xfId="764" xr:uid="{00000000-0005-0000-0000-000023030000}"/>
    <cellStyle name="Input 2 4 4 2" xfId="1231" xr:uid="{00000000-0005-0000-0000-000024030000}"/>
    <cellStyle name="Input 2 4 4 2 2" xfId="2349" xr:uid="{00000000-0005-0000-0000-000025030000}"/>
    <cellStyle name="Input 2 4 4 3" xfId="1512" xr:uid="{00000000-0005-0000-0000-000026030000}"/>
    <cellStyle name="Input 2 4 4 3 2" xfId="2630" xr:uid="{00000000-0005-0000-0000-000027030000}"/>
    <cellStyle name="Input 2 4 4 4" xfId="1889" xr:uid="{00000000-0005-0000-0000-000028030000}"/>
    <cellStyle name="Input 2 4 5" xfId="976" xr:uid="{00000000-0005-0000-0000-000029030000}"/>
    <cellStyle name="Input 2 4 5 2" xfId="2101" xr:uid="{00000000-0005-0000-0000-00002A030000}"/>
    <cellStyle name="Input 2 4 6" xfId="884" xr:uid="{00000000-0005-0000-0000-00002B030000}"/>
    <cellStyle name="Input 2 4 6 2" xfId="2009" xr:uid="{00000000-0005-0000-0000-00002C030000}"/>
    <cellStyle name="Input 2 4 7" xfId="1633" xr:uid="{00000000-0005-0000-0000-00002D030000}"/>
    <cellStyle name="Input 2 5" xfId="499" xr:uid="{00000000-0005-0000-0000-00002E030000}"/>
    <cellStyle name="Input 2 5 2" xfId="565" xr:uid="{00000000-0005-0000-0000-00002F030000}"/>
    <cellStyle name="Input 2 5 2 2" xfId="697" xr:uid="{00000000-0005-0000-0000-000030030000}"/>
    <cellStyle name="Input 2 5 2 2 2" xfId="1171" xr:uid="{00000000-0005-0000-0000-000031030000}"/>
    <cellStyle name="Input 2 5 2 2 2 2" xfId="2289" xr:uid="{00000000-0005-0000-0000-000032030000}"/>
    <cellStyle name="Input 2 5 2 2 3" xfId="1452" xr:uid="{00000000-0005-0000-0000-000033030000}"/>
    <cellStyle name="Input 2 5 2 2 3 2" xfId="2570" xr:uid="{00000000-0005-0000-0000-000034030000}"/>
    <cellStyle name="Input 2 5 2 2 4" xfId="1829" xr:uid="{00000000-0005-0000-0000-000035030000}"/>
    <cellStyle name="Input 2 5 2 3" xfId="836" xr:uid="{00000000-0005-0000-0000-000036030000}"/>
    <cellStyle name="Input 2 5 2 3 2" xfId="1303" xr:uid="{00000000-0005-0000-0000-000037030000}"/>
    <cellStyle name="Input 2 5 2 3 2 2" xfId="2421" xr:uid="{00000000-0005-0000-0000-000038030000}"/>
    <cellStyle name="Input 2 5 2 3 3" xfId="1584" xr:uid="{00000000-0005-0000-0000-000039030000}"/>
    <cellStyle name="Input 2 5 2 3 3 2" xfId="2702" xr:uid="{00000000-0005-0000-0000-00003A030000}"/>
    <cellStyle name="Input 2 5 2 3 4" xfId="1961" xr:uid="{00000000-0005-0000-0000-00003B030000}"/>
    <cellStyle name="Input 2 5 2 4" xfId="1040" xr:uid="{00000000-0005-0000-0000-00003C030000}"/>
    <cellStyle name="Input 2 5 2 4 2" xfId="2165" xr:uid="{00000000-0005-0000-0000-00003D030000}"/>
    <cellStyle name="Input 2 5 2 5" xfId="1328" xr:uid="{00000000-0005-0000-0000-00003E030000}"/>
    <cellStyle name="Input 2 5 2 5 2" xfId="2446" xr:uid="{00000000-0005-0000-0000-00003F030000}"/>
    <cellStyle name="Input 2 5 2 6" xfId="1705" xr:uid="{00000000-0005-0000-0000-000040030000}"/>
    <cellStyle name="Input 2 5 3" xfId="639" xr:uid="{00000000-0005-0000-0000-000041030000}"/>
    <cellStyle name="Input 2 5 3 2" xfId="1113" xr:uid="{00000000-0005-0000-0000-000042030000}"/>
    <cellStyle name="Input 2 5 3 2 2" xfId="2231" xr:uid="{00000000-0005-0000-0000-000043030000}"/>
    <cellStyle name="Input 2 5 3 3" xfId="1394" xr:uid="{00000000-0005-0000-0000-000044030000}"/>
    <cellStyle name="Input 2 5 3 3 2" xfId="2512" xr:uid="{00000000-0005-0000-0000-000045030000}"/>
    <cellStyle name="Input 2 5 3 4" xfId="1771" xr:uid="{00000000-0005-0000-0000-000046030000}"/>
    <cellStyle name="Input 2 5 4" xfId="770" xr:uid="{00000000-0005-0000-0000-000047030000}"/>
    <cellStyle name="Input 2 5 4 2" xfId="1237" xr:uid="{00000000-0005-0000-0000-000048030000}"/>
    <cellStyle name="Input 2 5 4 2 2" xfId="2355" xr:uid="{00000000-0005-0000-0000-000049030000}"/>
    <cellStyle name="Input 2 5 4 3" xfId="1518" xr:uid="{00000000-0005-0000-0000-00004A030000}"/>
    <cellStyle name="Input 2 5 4 3 2" xfId="2636" xr:uid="{00000000-0005-0000-0000-00004B030000}"/>
    <cellStyle name="Input 2 5 4 4" xfId="1895" xr:uid="{00000000-0005-0000-0000-00004C030000}"/>
    <cellStyle name="Input 2 5 5" xfId="982" xr:uid="{00000000-0005-0000-0000-00004D030000}"/>
    <cellStyle name="Input 2 5 5 2" xfId="2107" xr:uid="{00000000-0005-0000-0000-00004E030000}"/>
    <cellStyle name="Input 2 5 6" xfId="878" xr:uid="{00000000-0005-0000-0000-00004F030000}"/>
    <cellStyle name="Input 2 5 6 2" xfId="2003" xr:uid="{00000000-0005-0000-0000-000050030000}"/>
    <cellStyle name="Input 2 5 7" xfId="1639" xr:uid="{00000000-0005-0000-0000-000051030000}"/>
    <cellStyle name="Input 2 6" xfId="511" xr:uid="{00000000-0005-0000-0000-000052030000}"/>
    <cellStyle name="Input 2 6 2" xfId="651" xr:uid="{00000000-0005-0000-0000-000053030000}"/>
    <cellStyle name="Input 2 6 2 2" xfId="1125" xr:uid="{00000000-0005-0000-0000-000054030000}"/>
    <cellStyle name="Input 2 6 2 2 2" xfId="2243" xr:uid="{00000000-0005-0000-0000-000055030000}"/>
    <cellStyle name="Input 2 6 2 3" xfId="1406" xr:uid="{00000000-0005-0000-0000-000056030000}"/>
    <cellStyle name="Input 2 6 2 3 2" xfId="2524" xr:uid="{00000000-0005-0000-0000-000057030000}"/>
    <cellStyle name="Input 2 6 2 4" xfId="1783" xr:uid="{00000000-0005-0000-0000-000058030000}"/>
    <cellStyle name="Input 2 6 3" xfId="782" xr:uid="{00000000-0005-0000-0000-000059030000}"/>
    <cellStyle name="Input 2 6 3 2" xfId="1249" xr:uid="{00000000-0005-0000-0000-00005A030000}"/>
    <cellStyle name="Input 2 6 3 2 2" xfId="2367" xr:uid="{00000000-0005-0000-0000-00005B030000}"/>
    <cellStyle name="Input 2 6 3 3" xfId="1530" xr:uid="{00000000-0005-0000-0000-00005C030000}"/>
    <cellStyle name="Input 2 6 3 3 2" xfId="2648" xr:uid="{00000000-0005-0000-0000-00005D030000}"/>
    <cellStyle name="Input 2 6 3 4" xfId="1907" xr:uid="{00000000-0005-0000-0000-00005E030000}"/>
    <cellStyle name="Input 2 6 4" xfId="994" xr:uid="{00000000-0005-0000-0000-00005F030000}"/>
    <cellStyle name="Input 2 6 4 2" xfId="2119" xr:uid="{00000000-0005-0000-0000-000060030000}"/>
    <cellStyle name="Input 2 6 5" xfId="866" xr:uid="{00000000-0005-0000-0000-000061030000}"/>
    <cellStyle name="Input 2 6 5 2" xfId="1991" xr:uid="{00000000-0005-0000-0000-000062030000}"/>
    <cellStyle name="Input 2 6 6" xfId="1651" xr:uid="{00000000-0005-0000-0000-000063030000}"/>
    <cellStyle name="Input 2 7" xfId="582" xr:uid="{00000000-0005-0000-0000-000064030000}"/>
    <cellStyle name="Input 2 7 2" xfId="1056" xr:uid="{00000000-0005-0000-0000-000065030000}"/>
    <cellStyle name="Input 2 7 2 2" xfId="2177" xr:uid="{00000000-0005-0000-0000-000066030000}"/>
    <cellStyle name="Input 2 7 3" xfId="1340" xr:uid="{00000000-0005-0000-0000-000067030000}"/>
    <cellStyle name="Input 2 7 3 2" xfId="2458" xr:uid="{00000000-0005-0000-0000-000068030000}"/>
    <cellStyle name="Input 2 7 4" xfId="1717" xr:uid="{00000000-0005-0000-0000-000069030000}"/>
    <cellStyle name="Input 2 8" xfId="713" xr:uid="{00000000-0005-0000-0000-00006A030000}"/>
    <cellStyle name="Input 2 8 2" xfId="1183" xr:uid="{00000000-0005-0000-0000-00006B030000}"/>
    <cellStyle name="Input 2 8 2 2" xfId="2301" xr:uid="{00000000-0005-0000-0000-00006C030000}"/>
    <cellStyle name="Input 2 8 3" xfId="1464" xr:uid="{00000000-0005-0000-0000-00006D030000}"/>
    <cellStyle name="Input 2 8 3 2" xfId="2582" xr:uid="{00000000-0005-0000-0000-00006E030000}"/>
    <cellStyle name="Input 2 8 4" xfId="1841" xr:uid="{00000000-0005-0000-0000-00006F030000}"/>
    <cellStyle name="Input 2 9" xfId="935" xr:uid="{00000000-0005-0000-0000-000070030000}"/>
    <cellStyle name="Input 2 9 2" xfId="2060" xr:uid="{00000000-0005-0000-0000-000071030000}"/>
    <cellStyle name="Input 3" xfId="464" xr:uid="{00000000-0005-0000-0000-000072030000}"/>
    <cellStyle name="Input 3 2" xfId="532" xr:uid="{00000000-0005-0000-0000-000073030000}"/>
    <cellStyle name="Input 3 2 2" xfId="668" xr:uid="{00000000-0005-0000-0000-000074030000}"/>
    <cellStyle name="Input 3 2 2 2" xfId="1142" xr:uid="{00000000-0005-0000-0000-000075030000}"/>
    <cellStyle name="Input 3 2 2 2 2" xfId="2260" xr:uid="{00000000-0005-0000-0000-000076030000}"/>
    <cellStyle name="Input 3 2 2 3" xfId="1423" xr:uid="{00000000-0005-0000-0000-000077030000}"/>
    <cellStyle name="Input 3 2 2 3 2" xfId="2541" xr:uid="{00000000-0005-0000-0000-000078030000}"/>
    <cellStyle name="Input 3 2 2 4" xfId="1800" xr:uid="{00000000-0005-0000-0000-000079030000}"/>
    <cellStyle name="Input 3 2 3" xfId="803" xr:uid="{00000000-0005-0000-0000-00007A030000}"/>
    <cellStyle name="Input 3 2 3 2" xfId="1270" xr:uid="{00000000-0005-0000-0000-00007B030000}"/>
    <cellStyle name="Input 3 2 3 2 2" xfId="2388" xr:uid="{00000000-0005-0000-0000-00007C030000}"/>
    <cellStyle name="Input 3 2 3 3" xfId="1551" xr:uid="{00000000-0005-0000-0000-00007D030000}"/>
    <cellStyle name="Input 3 2 3 3 2" xfId="2669" xr:uid="{00000000-0005-0000-0000-00007E030000}"/>
    <cellStyle name="Input 3 2 3 4" xfId="1928" xr:uid="{00000000-0005-0000-0000-00007F030000}"/>
    <cellStyle name="Input 3 2 4" xfId="1011" xr:uid="{00000000-0005-0000-0000-000080030000}"/>
    <cellStyle name="Input 3 2 4 2" xfId="2136" xr:uid="{00000000-0005-0000-0000-000081030000}"/>
    <cellStyle name="Input 3 2 5" xfId="849" xr:uid="{00000000-0005-0000-0000-000082030000}"/>
    <cellStyle name="Input 3 2 5 2" xfId="1974" xr:uid="{00000000-0005-0000-0000-000083030000}"/>
    <cellStyle name="Input 3 2 6" xfId="1672" xr:uid="{00000000-0005-0000-0000-000084030000}"/>
    <cellStyle name="Input 3 3" xfId="606" xr:uid="{00000000-0005-0000-0000-000085030000}"/>
    <cellStyle name="Input 3 3 2" xfId="1080" xr:uid="{00000000-0005-0000-0000-000086030000}"/>
    <cellStyle name="Input 3 3 2 2" xfId="2198" xr:uid="{00000000-0005-0000-0000-000087030000}"/>
    <cellStyle name="Input 3 3 3" xfId="1361" xr:uid="{00000000-0005-0000-0000-000088030000}"/>
    <cellStyle name="Input 3 3 3 2" xfId="2479" xr:uid="{00000000-0005-0000-0000-000089030000}"/>
    <cellStyle name="Input 3 3 4" xfId="1738" xr:uid="{00000000-0005-0000-0000-00008A030000}"/>
    <cellStyle name="Input 3 4" xfId="737" xr:uid="{00000000-0005-0000-0000-00008B030000}"/>
    <cellStyle name="Input 3 4 2" xfId="1204" xr:uid="{00000000-0005-0000-0000-00008C030000}"/>
    <cellStyle name="Input 3 4 2 2" xfId="2322" xr:uid="{00000000-0005-0000-0000-00008D030000}"/>
    <cellStyle name="Input 3 4 3" xfId="1485" xr:uid="{00000000-0005-0000-0000-00008E030000}"/>
    <cellStyle name="Input 3 4 3 2" xfId="2603" xr:uid="{00000000-0005-0000-0000-00008F030000}"/>
    <cellStyle name="Input 3 4 4" xfId="1862" xr:uid="{00000000-0005-0000-0000-000090030000}"/>
    <cellStyle name="Input 3 5" xfId="952" xr:uid="{00000000-0005-0000-0000-000091030000}"/>
    <cellStyle name="Input 3 5 2" xfId="2077" xr:uid="{00000000-0005-0000-0000-000092030000}"/>
    <cellStyle name="Input 3 6" xfId="909" xr:uid="{00000000-0005-0000-0000-000093030000}"/>
    <cellStyle name="Input 3 6 2" xfId="2034" xr:uid="{00000000-0005-0000-0000-000094030000}"/>
    <cellStyle name="Input 3 7" xfId="1610" xr:uid="{00000000-0005-0000-0000-000095030000}"/>
    <cellStyle name="Input 4" xfId="459" xr:uid="{00000000-0005-0000-0000-000096030000}"/>
    <cellStyle name="Input 4 2" xfId="527" xr:uid="{00000000-0005-0000-0000-000097030000}"/>
    <cellStyle name="Input 4 2 2" xfId="663" xr:uid="{00000000-0005-0000-0000-000098030000}"/>
    <cellStyle name="Input 4 2 2 2" xfId="1137" xr:uid="{00000000-0005-0000-0000-000099030000}"/>
    <cellStyle name="Input 4 2 2 2 2" xfId="2255" xr:uid="{00000000-0005-0000-0000-00009A030000}"/>
    <cellStyle name="Input 4 2 2 3" xfId="1418" xr:uid="{00000000-0005-0000-0000-00009B030000}"/>
    <cellStyle name="Input 4 2 2 3 2" xfId="2536" xr:uid="{00000000-0005-0000-0000-00009C030000}"/>
    <cellStyle name="Input 4 2 2 4" xfId="1795" xr:uid="{00000000-0005-0000-0000-00009D030000}"/>
    <cellStyle name="Input 4 2 3" xfId="798" xr:uid="{00000000-0005-0000-0000-00009E030000}"/>
    <cellStyle name="Input 4 2 3 2" xfId="1265" xr:uid="{00000000-0005-0000-0000-00009F030000}"/>
    <cellStyle name="Input 4 2 3 2 2" xfId="2383" xr:uid="{00000000-0005-0000-0000-0000A0030000}"/>
    <cellStyle name="Input 4 2 3 3" xfId="1546" xr:uid="{00000000-0005-0000-0000-0000A1030000}"/>
    <cellStyle name="Input 4 2 3 3 2" xfId="2664" xr:uid="{00000000-0005-0000-0000-0000A2030000}"/>
    <cellStyle name="Input 4 2 3 4" xfId="1923" xr:uid="{00000000-0005-0000-0000-0000A3030000}"/>
    <cellStyle name="Input 4 2 4" xfId="1006" xr:uid="{00000000-0005-0000-0000-0000A4030000}"/>
    <cellStyle name="Input 4 2 4 2" xfId="2131" xr:uid="{00000000-0005-0000-0000-0000A5030000}"/>
    <cellStyle name="Input 4 2 5" xfId="854" xr:uid="{00000000-0005-0000-0000-0000A6030000}"/>
    <cellStyle name="Input 4 2 5 2" xfId="1979" xr:uid="{00000000-0005-0000-0000-0000A7030000}"/>
    <cellStyle name="Input 4 2 6" xfId="1667" xr:uid="{00000000-0005-0000-0000-0000A8030000}"/>
    <cellStyle name="Input 4 3" xfId="601" xr:uid="{00000000-0005-0000-0000-0000A9030000}"/>
    <cellStyle name="Input 4 3 2" xfId="1075" xr:uid="{00000000-0005-0000-0000-0000AA030000}"/>
    <cellStyle name="Input 4 3 2 2" xfId="2193" xr:uid="{00000000-0005-0000-0000-0000AB030000}"/>
    <cellStyle name="Input 4 3 3" xfId="1356" xr:uid="{00000000-0005-0000-0000-0000AC030000}"/>
    <cellStyle name="Input 4 3 3 2" xfId="2474" xr:uid="{00000000-0005-0000-0000-0000AD030000}"/>
    <cellStyle name="Input 4 3 4" xfId="1733" xr:uid="{00000000-0005-0000-0000-0000AE030000}"/>
    <cellStyle name="Input 4 4" xfId="732" xr:uid="{00000000-0005-0000-0000-0000AF030000}"/>
    <cellStyle name="Input 4 4 2" xfId="1199" xr:uid="{00000000-0005-0000-0000-0000B0030000}"/>
    <cellStyle name="Input 4 4 2 2" xfId="2317" xr:uid="{00000000-0005-0000-0000-0000B1030000}"/>
    <cellStyle name="Input 4 4 3" xfId="1480" xr:uid="{00000000-0005-0000-0000-0000B2030000}"/>
    <cellStyle name="Input 4 4 3 2" xfId="2598" xr:uid="{00000000-0005-0000-0000-0000B3030000}"/>
    <cellStyle name="Input 4 4 4" xfId="1857" xr:uid="{00000000-0005-0000-0000-0000B4030000}"/>
    <cellStyle name="Input 4 5" xfId="948" xr:uid="{00000000-0005-0000-0000-0000B5030000}"/>
    <cellStyle name="Input 4 5 2" xfId="2073" xr:uid="{00000000-0005-0000-0000-0000B6030000}"/>
    <cellStyle name="Input 4 6" xfId="914" xr:uid="{00000000-0005-0000-0000-0000B7030000}"/>
    <cellStyle name="Input 4 6 2" xfId="2039" xr:uid="{00000000-0005-0000-0000-0000B8030000}"/>
    <cellStyle name="Input 4 7" xfId="1605" xr:uid="{00000000-0005-0000-0000-0000B9030000}"/>
    <cellStyle name="Input 5" xfId="463" xr:uid="{00000000-0005-0000-0000-0000BA030000}"/>
    <cellStyle name="Input 5 2" xfId="531" xr:uid="{00000000-0005-0000-0000-0000BB030000}"/>
    <cellStyle name="Input 5 2 2" xfId="667" xr:uid="{00000000-0005-0000-0000-0000BC030000}"/>
    <cellStyle name="Input 5 2 2 2" xfId="1141" xr:uid="{00000000-0005-0000-0000-0000BD030000}"/>
    <cellStyle name="Input 5 2 2 2 2" xfId="2259" xr:uid="{00000000-0005-0000-0000-0000BE030000}"/>
    <cellStyle name="Input 5 2 2 3" xfId="1422" xr:uid="{00000000-0005-0000-0000-0000BF030000}"/>
    <cellStyle name="Input 5 2 2 3 2" xfId="2540" xr:uid="{00000000-0005-0000-0000-0000C0030000}"/>
    <cellStyle name="Input 5 2 2 4" xfId="1799" xr:uid="{00000000-0005-0000-0000-0000C1030000}"/>
    <cellStyle name="Input 5 2 3" xfId="802" xr:uid="{00000000-0005-0000-0000-0000C2030000}"/>
    <cellStyle name="Input 5 2 3 2" xfId="1269" xr:uid="{00000000-0005-0000-0000-0000C3030000}"/>
    <cellStyle name="Input 5 2 3 2 2" xfId="2387" xr:uid="{00000000-0005-0000-0000-0000C4030000}"/>
    <cellStyle name="Input 5 2 3 3" xfId="1550" xr:uid="{00000000-0005-0000-0000-0000C5030000}"/>
    <cellStyle name="Input 5 2 3 3 2" xfId="2668" xr:uid="{00000000-0005-0000-0000-0000C6030000}"/>
    <cellStyle name="Input 5 2 3 4" xfId="1927" xr:uid="{00000000-0005-0000-0000-0000C7030000}"/>
    <cellStyle name="Input 5 2 4" xfId="1010" xr:uid="{00000000-0005-0000-0000-0000C8030000}"/>
    <cellStyle name="Input 5 2 4 2" xfId="2135" xr:uid="{00000000-0005-0000-0000-0000C9030000}"/>
    <cellStyle name="Input 5 2 5" xfId="850" xr:uid="{00000000-0005-0000-0000-0000CA030000}"/>
    <cellStyle name="Input 5 2 5 2" xfId="1975" xr:uid="{00000000-0005-0000-0000-0000CB030000}"/>
    <cellStyle name="Input 5 2 6" xfId="1671" xr:uid="{00000000-0005-0000-0000-0000CC030000}"/>
    <cellStyle name="Input 5 3" xfId="605" xr:uid="{00000000-0005-0000-0000-0000CD030000}"/>
    <cellStyle name="Input 5 3 2" xfId="1079" xr:uid="{00000000-0005-0000-0000-0000CE030000}"/>
    <cellStyle name="Input 5 3 2 2" xfId="2197" xr:uid="{00000000-0005-0000-0000-0000CF030000}"/>
    <cellStyle name="Input 5 3 3" xfId="1360" xr:uid="{00000000-0005-0000-0000-0000D0030000}"/>
    <cellStyle name="Input 5 3 3 2" xfId="2478" xr:uid="{00000000-0005-0000-0000-0000D1030000}"/>
    <cellStyle name="Input 5 3 4" xfId="1737" xr:uid="{00000000-0005-0000-0000-0000D2030000}"/>
    <cellStyle name="Input 5 4" xfId="736" xr:uid="{00000000-0005-0000-0000-0000D3030000}"/>
    <cellStyle name="Input 5 4 2" xfId="1203" xr:uid="{00000000-0005-0000-0000-0000D4030000}"/>
    <cellStyle name="Input 5 4 2 2" xfId="2321" xr:uid="{00000000-0005-0000-0000-0000D5030000}"/>
    <cellStyle name="Input 5 4 3" xfId="1484" xr:uid="{00000000-0005-0000-0000-0000D6030000}"/>
    <cellStyle name="Input 5 4 3 2" xfId="2602" xr:uid="{00000000-0005-0000-0000-0000D7030000}"/>
    <cellStyle name="Input 5 4 4" xfId="1861" xr:uid="{00000000-0005-0000-0000-0000D8030000}"/>
    <cellStyle name="Input 5 5" xfId="951" xr:uid="{00000000-0005-0000-0000-0000D9030000}"/>
    <cellStyle name="Input 5 5 2" xfId="2076" xr:uid="{00000000-0005-0000-0000-0000DA030000}"/>
    <cellStyle name="Input 5 6" xfId="910" xr:uid="{00000000-0005-0000-0000-0000DB030000}"/>
    <cellStyle name="Input 5 6 2" xfId="2035" xr:uid="{00000000-0005-0000-0000-0000DC030000}"/>
    <cellStyle name="Input 5 7" xfId="1609" xr:uid="{00000000-0005-0000-0000-0000DD030000}"/>
    <cellStyle name="Input 6" xfId="460" xr:uid="{00000000-0005-0000-0000-0000DE030000}"/>
    <cellStyle name="Input 6 2" xfId="528" xr:uid="{00000000-0005-0000-0000-0000DF030000}"/>
    <cellStyle name="Input 6 2 2" xfId="664" xr:uid="{00000000-0005-0000-0000-0000E0030000}"/>
    <cellStyle name="Input 6 2 2 2" xfId="1138" xr:uid="{00000000-0005-0000-0000-0000E1030000}"/>
    <cellStyle name="Input 6 2 2 2 2" xfId="2256" xr:uid="{00000000-0005-0000-0000-0000E2030000}"/>
    <cellStyle name="Input 6 2 2 3" xfId="1419" xr:uid="{00000000-0005-0000-0000-0000E3030000}"/>
    <cellStyle name="Input 6 2 2 3 2" xfId="2537" xr:uid="{00000000-0005-0000-0000-0000E4030000}"/>
    <cellStyle name="Input 6 2 2 4" xfId="1796" xr:uid="{00000000-0005-0000-0000-0000E5030000}"/>
    <cellStyle name="Input 6 2 3" xfId="799" xr:uid="{00000000-0005-0000-0000-0000E6030000}"/>
    <cellStyle name="Input 6 2 3 2" xfId="1266" xr:uid="{00000000-0005-0000-0000-0000E7030000}"/>
    <cellStyle name="Input 6 2 3 2 2" xfId="2384" xr:uid="{00000000-0005-0000-0000-0000E8030000}"/>
    <cellStyle name="Input 6 2 3 3" xfId="1547" xr:uid="{00000000-0005-0000-0000-0000E9030000}"/>
    <cellStyle name="Input 6 2 3 3 2" xfId="2665" xr:uid="{00000000-0005-0000-0000-0000EA030000}"/>
    <cellStyle name="Input 6 2 3 4" xfId="1924" xr:uid="{00000000-0005-0000-0000-0000EB030000}"/>
    <cellStyle name="Input 6 2 4" xfId="1007" xr:uid="{00000000-0005-0000-0000-0000EC030000}"/>
    <cellStyle name="Input 6 2 4 2" xfId="2132" xr:uid="{00000000-0005-0000-0000-0000ED030000}"/>
    <cellStyle name="Input 6 2 5" xfId="853" xr:uid="{00000000-0005-0000-0000-0000EE030000}"/>
    <cellStyle name="Input 6 2 5 2" xfId="1978" xr:uid="{00000000-0005-0000-0000-0000EF030000}"/>
    <cellStyle name="Input 6 2 6" xfId="1668" xr:uid="{00000000-0005-0000-0000-0000F0030000}"/>
    <cellStyle name="Input 6 3" xfId="602" xr:uid="{00000000-0005-0000-0000-0000F1030000}"/>
    <cellStyle name="Input 6 3 2" xfId="1076" xr:uid="{00000000-0005-0000-0000-0000F2030000}"/>
    <cellStyle name="Input 6 3 2 2" xfId="2194" xr:uid="{00000000-0005-0000-0000-0000F3030000}"/>
    <cellStyle name="Input 6 3 3" xfId="1357" xr:uid="{00000000-0005-0000-0000-0000F4030000}"/>
    <cellStyle name="Input 6 3 3 2" xfId="2475" xr:uid="{00000000-0005-0000-0000-0000F5030000}"/>
    <cellStyle name="Input 6 3 4" xfId="1734" xr:uid="{00000000-0005-0000-0000-0000F6030000}"/>
    <cellStyle name="Input 6 4" xfId="733" xr:uid="{00000000-0005-0000-0000-0000F7030000}"/>
    <cellStyle name="Input 6 4 2" xfId="1200" xr:uid="{00000000-0005-0000-0000-0000F8030000}"/>
    <cellStyle name="Input 6 4 2 2" xfId="2318" xr:uid="{00000000-0005-0000-0000-0000F9030000}"/>
    <cellStyle name="Input 6 4 3" xfId="1481" xr:uid="{00000000-0005-0000-0000-0000FA030000}"/>
    <cellStyle name="Input 6 4 3 2" xfId="2599" xr:uid="{00000000-0005-0000-0000-0000FB030000}"/>
    <cellStyle name="Input 6 4 4" xfId="1858" xr:uid="{00000000-0005-0000-0000-0000FC030000}"/>
    <cellStyle name="Input 6 5" xfId="949" xr:uid="{00000000-0005-0000-0000-0000FD030000}"/>
    <cellStyle name="Input 6 5 2" xfId="2074" xr:uid="{00000000-0005-0000-0000-0000FE030000}"/>
    <cellStyle name="Input 6 6" xfId="913" xr:uid="{00000000-0005-0000-0000-0000FF030000}"/>
    <cellStyle name="Input 6 6 2" xfId="2038" xr:uid="{00000000-0005-0000-0000-000000040000}"/>
    <cellStyle name="Input 6 7" xfId="1606" xr:uid="{00000000-0005-0000-0000-000001040000}"/>
    <cellStyle name="Input 7" xfId="505" xr:uid="{00000000-0005-0000-0000-000002040000}"/>
    <cellStyle name="Input 7 2" xfId="645" xr:uid="{00000000-0005-0000-0000-000003040000}"/>
    <cellStyle name="Input 7 2 2" xfId="1119" xr:uid="{00000000-0005-0000-0000-000004040000}"/>
    <cellStyle name="Input 7 2 2 2" xfId="2237" xr:uid="{00000000-0005-0000-0000-000005040000}"/>
    <cellStyle name="Input 7 2 3" xfId="1400" xr:uid="{00000000-0005-0000-0000-000006040000}"/>
    <cellStyle name="Input 7 2 3 2" xfId="2518" xr:uid="{00000000-0005-0000-0000-000007040000}"/>
    <cellStyle name="Input 7 2 4" xfId="1777" xr:uid="{00000000-0005-0000-0000-000008040000}"/>
    <cellStyle name="Input 7 3" xfId="776" xr:uid="{00000000-0005-0000-0000-000009040000}"/>
    <cellStyle name="Input 7 3 2" xfId="1243" xr:uid="{00000000-0005-0000-0000-00000A040000}"/>
    <cellStyle name="Input 7 3 2 2" xfId="2361" xr:uid="{00000000-0005-0000-0000-00000B040000}"/>
    <cellStyle name="Input 7 3 3" xfId="1524" xr:uid="{00000000-0005-0000-0000-00000C040000}"/>
    <cellStyle name="Input 7 3 3 2" xfId="2642" xr:uid="{00000000-0005-0000-0000-00000D040000}"/>
    <cellStyle name="Input 7 3 4" xfId="1901" xr:uid="{00000000-0005-0000-0000-00000E040000}"/>
    <cellStyle name="Input 7 4" xfId="988" xr:uid="{00000000-0005-0000-0000-00000F040000}"/>
    <cellStyle name="Input 7 4 2" xfId="2113" xr:uid="{00000000-0005-0000-0000-000010040000}"/>
    <cellStyle name="Input 7 5" xfId="872" xr:uid="{00000000-0005-0000-0000-000011040000}"/>
    <cellStyle name="Input 7 5 2" xfId="1997" xr:uid="{00000000-0005-0000-0000-000012040000}"/>
    <cellStyle name="Input 7 6" xfId="1645" xr:uid="{00000000-0005-0000-0000-000013040000}"/>
    <cellStyle name="Input 8" xfId="576" xr:uid="{00000000-0005-0000-0000-000014040000}"/>
    <cellStyle name="Input 8 2" xfId="1050" xr:uid="{00000000-0005-0000-0000-000015040000}"/>
    <cellStyle name="Input 8 2 2" xfId="2171" xr:uid="{00000000-0005-0000-0000-000016040000}"/>
    <cellStyle name="Input 8 3" xfId="1334" xr:uid="{00000000-0005-0000-0000-000017040000}"/>
    <cellStyle name="Input 8 3 2" xfId="2452" xr:uid="{00000000-0005-0000-0000-000018040000}"/>
    <cellStyle name="Input 8 4" xfId="1711" xr:uid="{00000000-0005-0000-0000-000019040000}"/>
    <cellStyle name="Input 9" xfId="707" xr:uid="{00000000-0005-0000-0000-00001A040000}"/>
    <cellStyle name="Input 9 2" xfId="1177" xr:uid="{00000000-0005-0000-0000-00001B040000}"/>
    <cellStyle name="Input 9 2 2" xfId="2295" xr:uid="{00000000-0005-0000-0000-00001C040000}"/>
    <cellStyle name="Input 9 3" xfId="1458" xr:uid="{00000000-0005-0000-0000-00001D040000}"/>
    <cellStyle name="Input 9 3 2" xfId="2576" xr:uid="{00000000-0005-0000-0000-00001E040000}"/>
    <cellStyle name="Input 9 4" xfId="1835" xr:uid="{00000000-0005-0000-0000-00001F040000}"/>
    <cellStyle name="Link Currency (0)" xfId="244" xr:uid="{00000000-0005-0000-0000-000020040000}"/>
    <cellStyle name="Link Currency (2)" xfId="245" xr:uid="{00000000-0005-0000-0000-000021040000}"/>
    <cellStyle name="Link Units (0)" xfId="246" xr:uid="{00000000-0005-0000-0000-000022040000}"/>
    <cellStyle name="Link Units (1)" xfId="247" xr:uid="{00000000-0005-0000-0000-000023040000}"/>
    <cellStyle name="Link Units (2)" xfId="248" xr:uid="{00000000-0005-0000-0000-000024040000}"/>
    <cellStyle name="Linked Cell" xfId="249" xr:uid="{00000000-0005-0000-0000-000025040000}"/>
    <cellStyle name="LISAM" xfId="250" xr:uid="{00000000-0005-0000-0000-000026040000}"/>
    <cellStyle name="Millares [0]_PERSONAL" xfId="251" xr:uid="{00000000-0005-0000-0000-000027040000}"/>
    <cellStyle name="Millares_PERSONAL" xfId="252" xr:uid="{00000000-0005-0000-0000-000028040000}"/>
    <cellStyle name="Milliers [0]_1" xfId="253" xr:uid="{00000000-0005-0000-0000-000029040000}"/>
    <cellStyle name="Milliers_1" xfId="254" xr:uid="{00000000-0005-0000-0000-00002A040000}"/>
    <cellStyle name="Model" xfId="255" xr:uid="{00000000-0005-0000-0000-00002B040000}"/>
    <cellStyle name="Mon?aire [0]_1" xfId="256" xr:uid="{00000000-0005-0000-0000-00002C040000}"/>
    <cellStyle name="Mon?aire_1" xfId="257" xr:uid="{00000000-0005-0000-0000-00002D040000}"/>
    <cellStyle name="Moneda [0]_CONTENCION CONDELL 25.051" xfId="258" xr:uid="{00000000-0005-0000-0000-00002E040000}"/>
    <cellStyle name="Moneda_CONTENCION CONDELL 25.051" xfId="259" xr:uid="{00000000-0005-0000-0000-00002F040000}"/>
    <cellStyle name="Monétaire [0]_PLDT" xfId="260" xr:uid="{00000000-0005-0000-0000-000030040000}"/>
    <cellStyle name="Monétaire_PLDT" xfId="261" xr:uid="{00000000-0005-0000-0000-000031040000}"/>
    <cellStyle name="My-수량" xfId="262" xr:uid="{00000000-0005-0000-0000-000032040000}"/>
    <cellStyle name="Neutral" xfId="263" xr:uid="{00000000-0005-0000-0000-000033040000}"/>
    <cellStyle name="no dec" xfId="264" xr:uid="{00000000-0005-0000-0000-000034040000}"/>
    <cellStyle name="Normal - Formatvorlage1" xfId="265" xr:uid="{00000000-0005-0000-0000-000035040000}"/>
    <cellStyle name="Normal - Formatvorlage2" xfId="266" xr:uid="{00000000-0005-0000-0000-000036040000}"/>
    <cellStyle name="Normal - Formatvorlage3" xfId="267" xr:uid="{00000000-0005-0000-0000-000037040000}"/>
    <cellStyle name="Normal - Formatvorlage4" xfId="268" xr:uid="{00000000-0005-0000-0000-000038040000}"/>
    <cellStyle name="Normal - Formatvorlage5" xfId="269" xr:uid="{00000000-0005-0000-0000-000039040000}"/>
    <cellStyle name="Normal - Formatvorlage6" xfId="270" xr:uid="{00000000-0005-0000-0000-00003A040000}"/>
    <cellStyle name="Normal - Formatvorlage7" xfId="271" xr:uid="{00000000-0005-0000-0000-00003B040000}"/>
    <cellStyle name="Normal - Formatvorlage8" xfId="272" xr:uid="{00000000-0005-0000-0000-00003C040000}"/>
    <cellStyle name="Normal - Style1" xfId="273" xr:uid="{00000000-0005-0000-0000-00003D040000}"/>
    <cellStyle name="Normal - Style2" xfId="274" xr:uid="{00000000-0005-0000-0000-00003E040000}"/>
    <cellStyle name="Normal - Style3" xfId="275" xr:uid="{00000000-0005-0000-0000-00003F040000}"/>
    <cellStyle name="Normal - Style4" xfId="276" xr:uid="{00000000-0005-0000-0000-000040040000}"/>
    <cellStyle name="Normal - Style5" xfId="277" xr:uid="{00000000-0005-0000-0000-000041040000}"/>
    <cellStyle name="Normal - Style6" xfId="278" xr:uid="{00000000-0005-0000-0000-000042040000}"/>
    <cellStyle name="Normal - Style7" xfId="279" xr:uid="{00000000-0005-0000-0000-000043040000}"/>
    <cellStyle name="Normal - Style8" xfId="280" xr:uid="{00000000-0005-0000-0000-000044040000}"/>
    <cellStyle name="Normal_ SG&amp;A Bridge" xfId="281" xr:uid="{00000000-0005-0000-0000-000045040000}"/>
    <cellStyle name="Normal1" xfId="282" xr:uid="{00000000-0005-0000-0000-000046040000}"/>
    <cellStyle name="Normal2" xfId="283" xr:uid="{00000000-0005-0000-0000-000047040000}"/>
    <cellStyle name="Normal3" xfId="284" xr:uid="{00000000-0005-0000-0000-000048040000}"/>
    <cellStyle name="Normal4" xfId="285" xr:uid="{00000000-0005-0000-0000-000049040000}"/>
    <cellStyle name="Note" xfId="286" xr:uid="{00000000-0005-0000-0000-00004A040000}"/>
    <cellStyle name="Note 10" xfId="919" xr:uid="{00000000-0005-0000-0000-00004B040000}"/>
    <cellStyle name="Note 10 2" xfId="2044" xr:uid="{00000000-0005-0000-0000-00004C040000}"/>
    <cellStyle name="Note 11" xfId="840" xr:uid="{00000000-0005-0000-0000-00004D040000}"/>
    <cellStyle name="Note 11 2" xfId="1965" xr:uid="{00000000-0005-0000-0000-00004E040000}"/>
    <cellStyle name="Note 12" xfId="1588" xr:uid="{00000000-0005-0000-0000-00004F040000}"/>
    <cellStyle name="Note 2" xfId="438" xr:uid="{00000000-0005-0000-0000-000050040000}"/>
    <cellStyle name="Note 2 10" xfId="927" xr:uid="{00000000-0005-0000-0000-000051040000}"/>
    <cellStyle name="Note 2 10 2" xfId="2052" xr:uid="{00000000-0005-0000-0000-000052040000}"/>
    <cellStyle name="Note 2 11" xfId="1594" xr:uid="{00000000-0005-0000-0000-000053040000}"/>
    <cellStyle name="Note 2 2" xfId="481" xr:uid="{00000000-0005-0000-0000-000054040000}"/>
    <cellStyle name="Note 2 2 2" xfId="548" xr:uid="{00000000-0005-0000-0000-000055040000}"/>
    <cellStyle name="Note 2 2 2 2" xfId="680" xr:uid="{00000000-0005-0000-0000-000056040000}"/>
    <cellStyle name="Note 2 2 2 2 2" xfId="1154" xr:uid="{00000000-0005-0000-0000-000057040000}"/>
    <cellStyle name="Note 2 2 2 2 2 2" xfId="2272" xr:uid="{00000000-0005-0000-0000-000058040000}"/>
    <cellStyle name="Note 2 2 2 2 3" xfId="1435" xr:uid="{00000000-0005-0000-0000-000059040000}"/>
    <cellStyle name="Note 2 2 2 2 3 2" xfId="2553" xr:uid="{00000000-0005-0000-0000-00005A040000}"/>
    <cellStyle name="Note 2 2 2 2 4" xfId="1812" xr:uid="{00000000-0005-0000-0000-00005B040000}"/>
    <cellStyle name="Note 2 2 2 3" xfId="819" xr:uid="{00000000-0005-0000-0000-00005C040000}"/>
    <cellStyle name="Note 2 2 2 3 2" xfId="1286" xr:uid="{00000000-0005-0000-0000-00005D040000}"/>
    <cellStyle name="Note 2 2 2 3 2 2" xfId="2404" xr:uid="{00000000-0005-0000-0000-00005E040000}"/>
    <cellStyle name="Note 2 2 2 3 3" xfId="1567" xr:uid="{00000000-0005-0000-0000-00005F040000}"/>
    <cellStyle name="Note 2 2 2 3 3 2" xfId="2685" xr:uid="{00000000-0005-0000-0000-000060040000}"/>
    <cellStyle name="Note 2 2 2 3 4" xfId="1944" xr:uid="{00000000-0005-0000-0000-000061040000}"/>
    <cellStyle name="Note 2 2 2 4" xfId="1023" xr:uid="{00000000-0005-0000-0000-000062040000}"/>
    <cellStyle name="Note 2 2 2 4 2" xfId="2148" xr:uid="{00000000-0005-0000-0000-000063040000}"/>
    <cellStyle name="Note 2 2 2 5" xfId="1311" xr:uid="{00000000-0005-0000-0000-000064040000}"/>
    <cellStyle name="Note 2 2 2 5 2" xfId="2429" xr:uid="{00000000-0005-0000-0000-000065040000}"/>
    <cellStyle name="Note 2 2 2 6" xfId="1688" xr:uid="{00000000-0005-0000-0000-000066040000}"/>
    <cellStyle name="Note 2 2 3" xfId="622" xr:uid="{00000000-0005-0000-0000-000067040000}"/>
    <cellStyle name="Note 2 2 3 2" xfId="1096" xr:uid="{00000000-0005-0000-0000-000068040000}"/>
    <cellStyle name="Note 2 2 3 2 2" xfId="2214" xr:uid="{00000000-0005-0000-0000-000069040000}"/>
    <cellStyle name="Note 2 2 3 3" xfId="1377" xr:uid="{00000000-0005-0000-0000-00006A040000}"/>
    <cellStyle name="Note 2 2 3 3 2" xfId="2495" xr:uid="{00000000-0005-0000-0000-00006B040000}"/>
    <cellStyle name="Note 2 2 3 4" xfId="1754" xr:uid="{00000000-0005-0000-0000-00006C040000}"/>
    <cellStyle name="Note 2 2 4" xfId="753" xr:uid="{00000000-0005-0000-0000-00006D040000}"/>
    <cellStyle name="Note 2 2 4 2" xfId="1220" xr:uid="{00000000-0005-0000-0000-00006E040000}"/>
    <cellStyle name="Note 2 2 4 2 2" xfId="2338" xr:uid="{00000000-0005-0000-0000-00006F040000}"/>
    <cellStyle name="Note 2 2 4 3" xfId="1501" xr:uid="{00000000-0005-0000-0000-000070040000}"/>
    <cellStyle name="Note 2 2 4 3 2" xfId="2619" xr:uid="{00000000-0005-0000-0000-000071040000}"/>
    <cellStyle name="Note 2 2 4 4" xfId="1878" xr:uid="{00000000-0005-0000-0000-000072040000}"/>
    <cellStyle name="Note 2 2 5" xfId="965" xr:uid="{00000000-0005-0000-0000-000073040000}"/>
    <cellStyle name="Note 2 2 5 2" xfId="2090" xr:uid="{00000000-0005-0000-0000-000074040000}"/>
    <cellStyle name="Note 2 2 6" xfId="896" xr:uid="{00000000-0005-0000-0000-000075040000}"/>
    <cellStyle name="Note 2 2 6 2" xfId="2021" xr:uid="{00000000-0005-0000-0000-000076040000}"/>
    <cellStyle name="Note 2 2 7" xfId="1622" xr:uid="{00000000-0005-0000-0000-000077040000}"/>
    <cellStyle name="Note 2 3" xfId="487" xr:uid="{00000000-0005-0000-0000-000078040000}"/>
    <cellStyle name="Note 2 3 2" xfId="554" xr:uid="{00000000-0005-0000-0000-000079040000}"/>
    <cellStyle name="Note 2 3 2 2" xfId="686" xr:uid="{00000000-0005-0000-0000-00007A040000}"/>
    <cellStyle name="Note 2 3 2 2 2" xfId="1160" xr:uid="{00000000-0005-0000-0000-00007B040000}"/>
    <cellStyle name="Note 2 3 2 2 2 2" xfId="2278" xr:uid="{00000000-0005-0000-0000-00007C040000}"/>
    <cellStyle name="Note 2 3 2 2 3" xfId="1441" xr:uid="{00000000-0005-0000-0000-00007D040000}"/>
    <cellStyle name="Note 2 3 2 2 3 2" xfId="2559" xr:uid="{00000000-0005-0000-0000-00007E040000}"/>
    <cellStyle name="Note 2 3 2 2 4" xfId="1818" xr:uid="{00000000-0005-0000-0000-00007F040000}"/>
    <cellStyle name="Note 2 3 2 3" xfId="825" xr:uid="{00000000-0005-0000-0000-000080040000}"/>
    <cellStyle name="Note 2 3 2 3 2" xfId="1292" xr:uid="{00000000-0005-0000-0000-000081040000}"/>
    <cellStyle name="Note 2 3 2 3 2 2" xfId="2410" xr:uid="{00000000-0005-0000-0000-000082040000}"/>
    <cellStyle name="Note 2 3 2 3 3" xfId="1573" xr:uid="{00000000-0005-0000-0000-000083040000}"/>
    <cellStyle name="Note 2 3 2 3 3 2" xfId="2691" xr:uid="{00000000-0005-0000-0000-000084040000}"/>
    <cellStyle name="Note 2 3 2 3 4" xfId="1950" xr:uid="{00000000-0005-0000-0000-000085040000}"/>
    <cellStyle name="Note 2 3 2 4" xfId="1029" xr:uid="{00000000-0005-0000-0000-000086040000}"/>
    <cellStyle name="Note 2 3 2 4 2" xfId="2154" xr:uid="{00000000-0005-0000-0000-000087040000}"/>
    <cellStyle name="Note 2 3 2 5" xfId="1317" xr:uid="{00000000-0005-0000-0000-000088040000}"/>
    <cellStyle name="Note 2 3 2 5 2" xfId="2435" xr:uid="{00000000-0005-0000-0000-000089040000}"/>
    <cellStyle name="Note 2 3 2 6" xfId="1694" xr:uid="{00000000-0005-0000-0000-00008A040000}"/>
    <cellStyle name="Note 2 3 3" xfId="628" xr:uid="{00000000-0005-0000-0000-00008B040000}"/>
    <cellStyle name="Note 2 3 3 2" xfId="1102" xr:uid="{00000000-0005-0000-0000-00008C040000}"/>
    <cellStyle name="Note 2 3 3 2 2" xfId="2220" xr:uid="{00000000-0005-0000-0000-00008D040000}"/>
    <cellStyle name="Note 2 3 3 3" xfId="1383" xr:uid="{00000000-0005-0000-0000-00008E040000}"/>
    <cellStyle name="Note 2 3 3 3 2" xfId="2501" xr:uid="{00000000-0005-0000-0000-00008F040000}"/>
    <cellStyle name="Note 2 3 3 4" xfId="1760" xr:uid="{00000000-0005-0000-0000-000090040000}"/>
    <cellStyle name="Note 2 3 4" xfId="759" xr:uid="{00000000-0005-0000-0000-000091040000}"/>
    <cellStyle name="Note 2 3 4 2" xfId="1226" xr:uid="{00000000-0005-0000-0000-000092040000}"/>
    <cellStyle name="Note 2 3 4 2 2" xfId="2344" xr:uid="{00000000-0005-0000-0000-000093040000}"/>
    <cellStyle name="Note 2 3 4 3" xfId="1507" xr:uid="{00000000-0005-0000-0000-000094040000}"/>
    <cellStyle name="Note 2 3 4 3 2" xfId="2625" xr:uid="{00000000-0005-0000-0000-000095040000}"/>
    <cellStyle name="Note 2 3 4 4" xfId="1884" xr:uid="{00000000-0005-0000-0000-000096040000}"/>
    <cellStyle name="Note 2 3 5" xfId="971" xr:uid="{00000000-0005-0000-0000-000097040000}"/>
    <cellStyle name="Note 2 3 5 2" xfId="2096" xr:uid="{00000000-0005-0000-0000-000098040000}"/>
    <cellStyle name="Note 2 3 6" xfId="890" xr:uid="{00000000-0005-0000-0000-000099040000}"/>
    <cellStyle name="Note 2 3 6 2" xfId="2015" xr:uid="{00000000-0005-0000-0000-00009A040000}"/>
    <cellStyle name="Note 2 3 7" xfId="1628" xr:uid="{00000000-0005-0000-0000-00009B040000}"/>
    <cellStyle name="Note 2 4" xfId="493" xr:uid="{00000000-0005-0000-0000-00009C040000}"/>
    <cellStyle name="Note 2 4 2" xfId="560" xr:uid="{00000000-0005-0000-0000-00009D040000}"/>
    <cellStyle name="Note 2 4 2 2" xfId="692" xr:uid="{00000000-0005-0000-0000-00009E040000}"/>
    <cellStyle name="Note 2 4 2 2 2" xfId="1166" xr:uid="{00000000-0005-0000-0000-00009F040000}"/>
    <cellStyle name="Note 2 4 2 2 2 2" xfId="2284" xr:uid="{00000000-0005-0000-0000-0000A0040000}"/>
    <cellStyle name="Note 2 4 2 2 3" xfId="1447" xr:uid="{00000000-0005-0000-0000-0000A1040000}"/>
    <cellStyle name="Note 2 4 2 2 3 2" xfId="2565" xr:uid="{00000000-0005-0000-0000-0000A2040000}"/>
    <cellStyle name="Note 2 4 2 2 4" xfId="1824" xr:uid="{00000000-0005-0000-0000-0000A3040000}"/>
    <cellStyle name="Note 2 4 2 3" xfId="831" xr:uid="{00000000-0005-0000-0000-0000A4040000}"/>
    <cellStyle name="Note 2 4 2 3 2" xfId="1298" xr:uid="{00000000-0005-0000-0000-0000A5040000}"/>
    <cellStyle name="Note 2 4 2 3 2 2" xfId="2416" xr:uid="{00000000-0005-0000-0000-0000A6040000}"/>
    <cellStyle name="Note 2 4 2 3 3" xfId="1579" xr:uid="{00000000-0005-0000-0000-0000A7040000}"/>
    <cellStyle name="Note 2 4 2 3 3 2" xfId="2697" xr:uid="{00000000-0005-0000-0000-0000A8040000}"/>
    <cellStyle name="Note 2 4 2 3 4" xfId="1956" xr:uid="{00000000-0005-0000-0000-0000A9040000}"/>
    <cellStyle name="Note 2 4 2 4" xfId="1035" xr:uid="{00000000-0005-0000-0000-0000AA040000}"/>
    <cellStyle name="Note 2 4 2 4 2" xfId="2160" xr:uid="{00000000-0005-0000-0000-0000AB040000}"/>
    <cellStyle name="Note 2 4 2 5" xfId="1323" xr:uid="{00000000-0005-0000-0000-0000AC040000}"/>
    <cellStyle name="Note 2 4 2 5 2" xfId="2441" xr:uid="{00000000-0005-0000-0000-0000AD040000}"/>
    <cellStyle name="Note 2 4 2 6" xfId="1700" xr:uid="{00000000-0005-0000-0000-0000AE040000}"/>
    <cellStyle name="Note 2 4 3" xfId="634" xr:uid="{00000000-0005-0000-0000-0000AF040000}"/>
    <cellStyle name="Note 2 4 3 2" xfId="1108" xr:uid="{00000000-0005-0000-0000-0000B0040000}"/>
    <cellStyle name="Note 2 4 3 2 2" xfId="2226" xr:uid="{00000000-0005-0000-0000-0000B1040000}"/>
    <cellStyle name="Note 2 4 3 3" xfId="1389" xr:uid="{00000000-0005-0000-0000-0000B2040000}"/>
    <cellStyle name="Note 2 4 3 3 2" xfId="2507" xr:uid="{00000000-0005-0000-0000-0000B3040000}"/>
    <cellStyle name="Note 2 4 3 4" xfId="1766" xr:uid="{00000000-0005-0000-0000-0000B4040000}"/>
    <cellStyle name="Note 2 4 4" xfId="765" xr:uid="{00000000-0005-0000-0000-0000B5040000}"/>
    <cellStyle name="Note 2 4 4 2" xfId="1232" xr:uid="{00000000-0005-0000-0000-0000B6040000}"/>
    <cellStyle name="Note 2 4 4 2 2" xfId="2350" xr:uid="{00000000-0005-0000-0000-0000B7040000}"/>
    <cellStyle name="Note 2 4 4 3" xfId="1513" xr:uid="{00000000-0005-0000-0000-0000B8040000}"/>
    <cellStyle name="Note 2 4 4 3 2" xfId="2631" xr:uid="{00000000-0005-0000-0000-0000B9040000}"/>
    <cellStyle name="Note 2 4 4 4" xfId="1890" xr:uid="{00000000-0005-0000-0000-0000BA040000}"/>
    <cellStyle name="Note 2 4 5" xfId="977" xr:uid="{00000000-0005-0000-0000-0000BB040000}"/>
    <cellStyle name="Note 2 4 5 2" xfId="2102" xr:uid="{00000000-0005-0000-0000-0000BC040000}"/>
    <cellStyle name="Note 2 4 6" xfId="883" xr:uid="{00000000-0005-0000-0000-0000BD040000}"/>
    <cellStyle name="Note 2 4 6 2" xfId="2008" xr:uid="{00000000-0005-0000-0000-0000BE040000}"/>
    <cellStyle name="Note 2 4 7" xfId="1634" xr:uid="{00000000-0005-0000-0000-0000BF040000}"/>
    <cellStyle name="Note 2 5" xfId="500" xr:uid="{00000000-0005-0000-0000-0000C0040000}"/>
    <cellStyle name="Note 2 5 2" xfId="566" xr:uid="{00000000-0005-0000-0000-0000C1040000}"/>
    <cellStyle name="Note 2 5 2 2" xfId="698" xr:uid="{00000000-0005-0000-0000-0000C2040000}"/>
    <cellStyle name="Note 2 5 2 2 2" xfId="1172" xr:uid="{00000000-0005-0000-0000-0000C3040000}"/>
    <cellStyle name="Note 2 5 2 2 2 2" xfId="2290" xr:uid="{00000000-0005-0000-0000-0000C4040000}"/>
    <cellStyle name="Note 2 5 2 2 3" xfId="1453" xr:uid="{00000000-0005-0000-0000-0000C5040000}"/>
    <cellStyle name="Note 2 5 2 2 3 2" xfId="2571" xr:uid="{00000000-0005-0000-0000-0000C6040000}"/>
    <cellStyle name="Note 2 5 2 2 4" xfId="1830" xr:uid="{00000000-0005-0000-0000-0000C7040000}"/>
    <cellStyle name="Note 2 5 2 3" xfId="837" xr:uid="{00000000-0005-0000-0000-0000C8040000}"/>
    <cellStyle name="Note 2 5 2 3 2" xfId="1304" xr:uid="{00000000-0005-0000-0000-0000C9040000}"/>
    <cellStyle name="Note 2 5 2 3 2 2" xfId="2422" xr:uid="{00000000-0005-0000-0000-0000CA040000}"/>
    <cellStyle name="Note 2 5 2 3 3" xfId="1585" xr:uid="{00000000-0005-0000-0000-0000CB040000}"/>
    <cellStyle name="Note 2 5 2 3 3 2" xfId="2703" xr:uid="{00000000-0005-0000-0000-0000CC040000}"/>
    <cellStyle name="Note 2 5 2 3 4" xfId="1962" xr:uid="{00000000-0005-0000-0000-0000CD040000}"/>
    <cellStyle name="Note 2 5 2 4" xfId="1041" xr:uid="{00000000-0005-0000-0000-0000CE040000}"/>
    <cellStyle name="Note 2 5 2 4 2" xfId="2166" xr:uid="{00000000-0005-0000-0000-0000CF040000}"/>
    <cellStyle name="Note 2 5 2 5" xfId="1329" xr:uid="{00000000-0005-0000-0000-0000D0040000}"/>
    <cellStyle name="Note 2 5 2 5 2" xfId="2447" xr:uid="{00000000-0005-0000-0000-0000D1040000}"/>
    <cellStyle name="Note 2 5 2 6" xfId="1706" xr:uid="{00000000-0005-0000-0000-0000D2040000}"/>
    <cellStyle name="Note 2 5 3" xfId="640" xr:uid="{00000000-0005-0000-0000-0000D3040000}"/>
    <cellStyle name="Note 2 5 3 2" xfId="1114" xr:uid="{00000000-0005-0000-0000-0000D4040000}"/>
    <cellStyle name="Note 2 5 3 2 2" xfId="2232" xr:uid="{00000000-0005-0000-0000-0000D5040000}"/>
    <cellStyle name="Note 2 5 3 3" xfId="1395" xr:uid="{00000000-0005-0000-0000-0000D6040000}"/>
    <cellStyle name="Note 2 5 3 3 2" xfId="2513" xr:uid="{00000000-0005-0000-0000-0000D7040000}"/>
    <cellStyle name="Note 2 5 3 4" xfId="1772" xr:uid="{00000000-0005-0000-0000-0000D8040000}"/>
    <cellStyle name="Note 2 5 4" xfId="771" xr:uid="{00000000-0005-0000-0000-0000D9040000}"/>
    <cellStyle name="Note 2 5 4 2" xfId="1238" xr:uid="{00000000-0005-0000-0000-0000DA040000}"/>
    <cellStyle name="Note 2 5 4 2 2" xfId="2356" xr:uid="{00000000-0005-0000-0000-0000DB040000}"/>
    <cellStyle name="Note 2 5 4 3" xfId="1519" xr:uid="{00000000-0005-0000-0000-0000DC040000}"/>
    <cellStyle name="Note 2 5 4 3 2" xfId="2637" xr:uid="{00000000-0005-0000-0000-0000DD040000}"/>
    <cellStyle name="Note 2 5 4 4" xfId="1896" xr:uid="{00000000-0005-0000-0000-0000DE040000}"/>
    <cellStyle name="Note 2 5 5" xfId="983" xr:uid="{00000000-0005-0000-0000-0000DF040000}"/>
    <cellStyle name="Note 2 5 5 2" xfId="2108" xr:uid="{00000000-0005-0000-0000-0000E0040000}"/>
    <cellStyle name="Note 2 5 6" xfId="877" xr:uid="{00000000-0005-0000-0000-0000E1040000}"/>
    <cellStyle name="Note 2 5 6 2" xfId="2002" xr:uid="{00000000-0005-0000-0000-0000E2040000}"/>
    <cellStyle name="Note 2 5 7" xfId="1640" xr:uid="{00000000-0005-0000-0000-0000E3040000}"/>
    <cellStyle name="Note 2 6" xfId="512" xr:uid="{00000000-0005-0000-0000-0000E4040000}"/>
    <cellStyle name="Note 2 6 2" xfId="652" xr:uid="{00000000-0005-0000-0000-0000E5040000}"/>
    <cellStyle name="Note 2 6 2 2" xfId="1126" xr:uid="{00000000-0005-0000-0000-0000E6040000}"/>
    <cellStyle name="Note 2 6 2 2 2" xfId="2244" xr:uid="{00000000-0005-0000-0000-0000E7040000}"/>
    <cellStyle name="Note 2 6 2 3" xfId="1407" xr:uid="{00000000-0005-0000-0000-0000E8040000}"/>
    <cellStyle name="Note 2 6 2 3 2" xfId="2525" xr:uid="{00000000-0005-0000-0000-0000E9040000}"/>
    <cellStyle name="Note 2 6 2 4" xfId="1784" xr:uid="{00000000-0005-0000-0000-0000EA040000}"/>
    <cellStyle name="Note 2 6 3" xfId="783" xr:uid="{00000000-0005-0000-0000-0000EB040000}"/>
    <cellStyle name="Note 2 6 3 2" xfId="1250" xr:uid="{00000000-0005-0000-0000-0000EC040000}"/>
    <cellStyle name="Note 2 6 3 2 2" xfId="2368" xr:uid="{00000000-0005-0000-0000-0000ED040000}"/>
    <cellStyle name="Note 2 6 3 3" xfId="1531" xr:uid="{00000000-0005-0000-0000-0000EE040000}"/>
    <cellStyle name="Note 2 6 3 3 2" xfId="2649" xr:uid="{00000000-0005-0000-0000-0000EF040000}"/>
    <cellStyle name="Note 2 6 3 4" xfId="1908" xr:uid="{00000000-0005-0000-0000-0000F0040000}"/>
    <cellStyle name="Note 2 6 4" xfId="995" xr:uid="{00000000-0005-0000-0000-0000F1040000}"/>
    <cellStyle name="Note 2 6 4 2" xfId="2120" xr:uid="{00000000-0005-0000-0000-0000F2040000}"/>
    <cellStyle name="Note 2 6 5" xfId="865" xr:uid="{00000000-0005-0000-0000-0000F3040000}"/>
    <cellStyle name="Note 2 6 5 2" xfId="1990" xr:uid="{00000000-0005-0000-0000-0000F4040000}"/>
    <cellStyle name="Note 2 6 6" xfId="1652" xr:uid="{00000000-0005-0000-0000-0000F5040000}"/>
    <cellStyle name="Note 2 7" xfId="583" xr:uid="{00000000-0005-0000-0000-0000F6040000}"/>
    <cellStyle name="Note 2 7 2" xfId="1057" xr:uid="{00000000-0005-0000-0000-0000F7040000}"/>
    <cellStyle name="Note 2 7 2 2" xfId="2178" xr:uid="{00000000-0005-0000-0000-0000F8040000}"/>
    <cellStyle name="Note 2 7 3" xfId="1341" xr:uid="{00000000-0005-0000-0000-0000F9040000}"/>
    <cellStyle name="Note 2 7 3 2" xfId="2459" xr:uid="{00000000-0005-0000-0000-0000FA040000}"/>
    <cellStyle name="Note 2 7 4" xfId="1718" xr:uid="{00000000-0005-0000-0000-0000FB040000}"/>
    <cellStyle name="Note 2 8" xfId="714" xr:uid="{00000000-0005-0000-0000-0000FC040000}"/>
    <cellStyle name="Note 2 8 2" xfId="1184" xr:uid="{00000000-0005-0000-0000-0000FD040000}"/>
    <cellStyle name="Note 2 8 2 2" xfId="2302" xr:uid="{00000000-0005-0000-0000-0000FE040000}"/>
    <cellStyle name="Note 2 8 3" xfId="1465" xr:uid="{00000000-0005-0000-0000-0000FF040000}"/>
    <cellStyle name="Note 2 8 3 2" xfId="2583" xr:uid="{00000000-0005-0000-0000-000000050000}"/>
    <cellStyle name="Note 2 8 4" xfId="1842" xr:uid="{00000000-0005-0000-0000-000001050000}"/>
    <cellStyle name="Note 2 9" xfId="936" xr:uid="{00000000-0005-0000-0000-000002050000}"/>
    <cellStyle name="Note 2 9 2" xfId="2061" xr:uid="{00000000-0005-0000-0000-000003050000}"/>
    <cellStyle name="Note 3" xfId="468" xr:uid="{00000000-0005-0000-0000-000004050000}"/>
    <cellStyle name="Note 3 2" xfId="536" xr:uid="{00000000-0005-0000-0000-000005050000}"/>
    <cellStyle name="Note 3 2 2" xfId="671" xr:uid="{00000000-0005-0000-0000-000006050000}"/>
    <cellStyle name="Note 3 2 2 2" xfId="1145" xr:uid="{00000000-0005-0000-0000-000007050000}"/>
    <cellStyle name="Note 3 2 2 2 2" xfId="2263" xr:uid="{00000000-0005-0000-0000-000008050000}"/>
    <cellStyle name="Note 3 2 2 3" xfId="1426" xr:uid="{00000000-0005-0000-0000-000009050000}"/>
    <cellStyle name="Note 3 2 2 3 2" xfId="2544" xr:uid="{00000000-0005-0000-0000-00000A050000}"/>
    <cellStyle name="Note 3 2 2 4" xfId="1803" xr:uid="{00000000-0005-0000-0000-00000B050000}"/>
    <cellStyle name="Note 3 2 3" xfId="807" xr:uid="{00000000-0005-0000-0000-00000C050000}"/>
    <cellStyle name="Note 3 2 3 2" xfId="1274" xr:uid="{00000000-0005-0000-0000-00000D050000}"/>
    <cellStyle name="Note 3 2 3 2 2" xfId="2392" xr:uid="{00000000-0005-0000-0000-00000E050000}"/>
    <cellStyle name="Note 3 2 3 3" xfId="1555" xr:uid="{00000000-0005-0000-0000-00000F050000}"/>
    <cellStyle name="Note 3 2 3 3 2" xfId="2673" xr:uid="{00000000-0005-0000-0000-000010050000}"/>
    <cellStyle name="Note 3 2 3 4" xfId="1932" xr:uid="{00000000-0005-0000-0000-000011050000}"/>
    <cellStyle name="Note 3 2 4" xfId="1014" xr:uid="{00000000-0005-0000-0000-000012050000}"/>
    <cellStyle name="Note 3 2 4 2" xfId="2139" xr:uid="{00000000-0005-0000-0000-000013050000}"/>
    <cellStyle name="Note 3 2 5" xfId="846" xr:uid="{00000000-0005-0000-0000-000014050000}"/>
    <cellStyle name="Note 3 2 5 2" xfId="1971" xr:uid="{00000000-0005-0000-0000-000015050000}"/>
    <cellStyle name="Note 3 2 6" xfId="1676" xr:uid="{00000000-0005-0000-0000-000016050000}"/>
    <cellStyle name="Note 3 3" xfId="610" xr:uid="{00000000-0005-0000-0000-000017050000}"/>
    <cellStyle name="Note 3 3 2" xfId="1084" xr:uid="{00000000-0005-0000-0000-000018050000}"/>
    <cellStyle name="Note 3 3 2 2" xfId="2202" xr:uid="{00000000-0005-0000-0000-000019050000}"/>
    <cellStyle name="Note 3 3 3" xfId="1365" xr:uid="{00000000-0005-0000-0000-00001A050000}"/>
    <cellStyle name="Note 3 3 3 2" xfId="2483" xr:uid="{00000000-0005-0000-0000-00001B050000}"/>
    <cellStyle name="Note 3 3 4" xfId="1742" xr:uid="{00000000-0005-0000-0000-00001C050000}"/>
    <cellStyle name="Note 3 4" xfId="741" xr:uid="{00000000-0005-0000-0000-00001D050000}"/>
    <cellStyle name="Note 3 4 2" xfId="1208" xr:uid="{00000000-0005-0000-0000-00001E050000}"/>
    <cellStyle name="Note 3 4 2 2" xfId="2326" xr:uid="{00000000-0005-0000-0000-00001F050000}"/>
    <cellStyle name="Note 3 4 3" xfId="1489" xr:uid="{00000000-0005-0000-0000-000020050000}"/>
    <cellStyle name="Note 3 4 3 2" xfId="2607" xr:uid="{00000000-0005-0000-0000-000021050000}"/>
    <cellStyle name="Note 3 4 4" xfId="1866" xr:uid="{00000000-0005-0000-0000-000022050000}"/>
    <cellStyle name="Note 3 5" xfId="955" xr:uid="{00000000-0005-0000-0000-000023050000}"/>
    <cellStyle name="Note 3 5 2" xfId="2080" xr:uid="{00000000-0005-0000-0000-000024050000}"/>
    <cellStyle name="Note 3 6" xfId="906" xr:uid="{00000000-0005-0000-0000-000025050000}"/>
    <cellStyle name="Note 3 6 2" xfId="2031" xr:uid="{00000000-0005-0000-0000-000026050000}"/>
    <cellStyle name="Note 3 7" xfId="1613" xr:uid="{00000000-0005-0000-0000-000027050000}"/>
    <cellStyle name="Note 4" xfId="454" xr:uid="{00000000-0005-0000-0000-000028050000}"/>
    <cellStyle name="Note 4 2" xfId="522" xr:uid="{00000000-0005-0000-0000-000029050000}"/>
    <cellStyle name="Note 4 2 2" xfId="659" xr:uid="{00000000-0005-0000-0000-00002A050000}"/>
    <cellStyle name="Note 4 2 2 2" xfId="1133" xr:uid="{00000000-0005-0000-0000-00002B050000}"/>
    <cellStyle name="Note 4 2 2 2 2" xfId="2251" xr:uid="{00000000-0005-0000-0000-00002C050000}"/>
    <cellStyle name="Note 4 2 2 3" xfId="1414" xr:uid="{00000000-0005-0000-0000-00002D050000}"/>
    <cellStyle name="Note 4 2 2 3 2" xfId="2532" xr:uid="{00000000-0005-0000-0000-00002E050000}"/>
    <cellStyle name="Note 4 2 2 4" xfId="1791" xr:uid="{00000000-0005-0000-0000-00002F050000}"/>
    <cellStyle name="Note 4 2 3" xfId="793" xr:uid="{00000000-0005-0000-0000-000030050000}"/>
    <cellStyle name="Note 4 2 3 2" xfId="1260" xr:uid="{00000000-0005-0000-0000-000031050000}"/>
    <cellStyle name="Note 4 2 3 2 2" xfId="2378" xr:uid="{00000000-0005-0000-0000-000032050000}"/>
    <cellStyle name="Note 4 2 3 3" xfId="1541" xr:uid="{00000000-0005-0000-0000-000033050000}"/>
    <cellStyle name="Note 4 2 3 3 2" xfId="2659" xr:uid="{00000000-0005-0000-0000-000034050000}"/>
    <cellStyle name="Note 4 2 3 4" xfId="1918" xr:uid="{00000000-0005-0000-0000-000035050000}"/>
    <cellStyle name="Note 4 2 4" xfId="1002" xr:uid="{00000000-0005-0000-0000-000036050000}"/>
    <cellStyle name="Note 4 2 4 2" xfId="2127" xr:uid="{00000000-0005-0000-0000-000037050000}"/>
    <cellStyle name="Note 4 2 5" xfId="858" xr:uid="{00000000-0005-0000-0000-000038050000}"/>
    <cellStyle name="Note 4 2 5 2" xfId="1983" xr:uid="{00000000-0005-0000-0000-000039050000}"/>
    <cellStyle name="Note 4 2 6" xfId="1662" xr:uid="{00000000-0005-0000-0000-00003A050000}"/>
    <cellStyle name="Note 4 3" xfId="596" xr:uid="{00000000-0005-0000-0000-00003B050000}"/>
    <cellStyle name="Note 4 3 2" xfId="1070" xr:uid="{00000000-0005-0000-0000-00003C050000}"/>
    <cellStyle name="Note 4 3 2 2" xfId="2188" xr:uid="{00000000-0005-0000-0000-00003D050000}"/>
    <cellStyle name="Note 4 3 3" xfId="1351" xr:uid="{00000000-0005-0000-0000-00003E050000}"/>
    <cellStyle name="Note 4 3 3 2" xfId="2469" xr:uid="{00000000-0005-0000-0000-00003F050000}"/>
    <cellStyle name="Note 4 3 4" xfId="1728" xr:uid="{00000000-0005-0000-0000-000040050000}"/>
    <cellStyle name="Note 4 4" xfId="727" xr:uid="{00000000-0005-0000-0000-000041050000}"/>
    <cellStyle name="Note 4 4 2" xfId="1194" xr:uid="{00000000-0005-0000-0000-000042050000}"/>
    <cellStyle name="Note 4 4 2 2" xfId="2312" xr:uid="{00000000-0005-0000-0000-000043050000}"/>
    <cellStyle name="Note 4 4 3" xfId="1475" xr:uid="{00000000-0005-0000-0000-000044050000}"/>
    <cellStyle name="Note 4 4 3 2" xfId="2593" xr:uid="{00000000-0005-0000-0000-000045050000}"/>
    <cellStyle name="Note 4 4 4" xfId="1852" xr:uid="{00000000-0005-0000-0000-000046050000}"/>
    <cellStyle name="Note 4 5" xfId="944" xr:uid="{00000000-0005-0000-0000-000047050000}"/>
    <cellStyle name="Note 4 5 2" xfId="2069" xr:uid="{00000000-0005-0000-0000-000048050000}"/>
    <cellStyle name="Note 4 6" xfId="918" xr:uid="{00000000-0005-0000-0000-000049050000}"/>
    <cellStyle name="Note 4 6 2" xfId="2043" xr:uid="{00000000-0005-0000-0000-00004A050000}"/>
    <cellStyle name="Note 4 7" xfId="1601" xr:uid="{00000000-0005-0000-0000-00004B050000}"/>
    <cellStyle name="Note 5" xfId="469" xr:uid="{00000000-0005-0000-0000-00004C050000}"/>
    <cellStyle name="Note 5 2" xfId="537" xr:uid="{00000000-0005-0000-0000-00004D050000}"/>
    <cellStyle name="Note 5 2 2" xfId="672" xr:uid="{00000000-0005-0000-0000-00004E050000}"/>
    <cellStyle name="Note 5 2 2 2" xfId="1146" xr:uid="{00000000-0005-0000-0000-00004F050000}"/>
    <cellStyle name="Note 5 2 2 2 2" xfId="2264" xr:uid="{00000000-0005-0000-0000-000050050000}"/>
    <cellStyle name="Note 5 2 2 3" xfId="1427" xr:uid="{00000000-0005-0000-0000-000051050000}"/>
    <cellStyle name="Note 5 2 2 3 2" xfId="2545" xr:uid="{00000000-0005-0000-0000-000052050000}"/>
    <cellStyle name="Note 5 2 2 4" xfId="1804" xr:uid="{00000000-0005-0000-0000-000053050000}"/>
    <cellStyle name="Note 5 2 3" xfId="808" xr:uid="{00000000-0005-0000-0000-000054050000}"/>
    <cellStyle name="Note 5 2 3 2" xfId="1275" xr:uid="{00000000-0005-0000-0000-000055050000}"/>
    <cellStyle name="Note 5 2 3 2 2" xfId="2393" xr:uid="{00000000-0005-0000-0000-000056050000}"/>
    <cellStyle name="Note 5 2 3 3" xfId="1556" xr:uid="{00000000-0005-0000-0000-000057050000}"/>
    <cellStyle name="Note 5 2 3 3 2" xfId="2674" xr:uid="{00000000-0005-0000-0000-000058050000}"/>
    <cellStyle name="Note 5 2 3 4" xfId="1933" xr:uid="{00000000-0005-0000-0000-000059050000}"/>
    <cellStyle name="Note 5 2 4" xfId="1015" xr:uid="{00000000-0005-0000-0000-00005A050000}"/>
    <cellStyle name="Note 5 2 4 2" xfId="2140" xr:uid="{00000000-0005-0000-0000-00005B050000}"/>
    <cellStyle name="Note 5 2 5" xfId="845" xr:uid="{00000000-0005-0000-0000-00005C050000}"/>
    <cellStyle name="Note 5 2 5 2" xfId="1970" xr:uid="{00000000-0005-0000-0000-00005D050000}"/>
    <cellStyle name="Note 5 2 6" xfId="1677" xr:uid="{00000000-0005-0000-0000-00005E050000}"/>
    <cellStyle name="Note 5 3" xfId="611" xr:uid="{00000000-0005-0000-0000-00005F050000}"/>
    <cellStyle name="Note 5 3 2" xfId="1085" xr:uid="{00000000-0005-0000-0000-000060050000}"/>
    <cellStyle name="Note 5 3 2 2" xfId="2203" xr:uid="{00000000-0005-0000-0000-000061050000}"/>
    <cellStyle name="Note 5 3 3" xfId="1366" xr:uid="{00000000-0005-0000-0000-000062050000}"/>
    <cellStyle name="Note 5 3 3 2" xfId="2484" xr:uid="{00000000-0005-0000-0000-000063050000}"/>
    <cellStyle name="Note 5 3 4" xfId="1743" xr:uid="{00000000-0005-0000-0000-000064050000}"/>
    <cellStyle name="Note 5 4" xfId="742" xr:uid="{00000000-0005-0000-0000-000065050000}"/>
    <cellStyle name="Note 5 4 2" xfId="1209" xr:uid="{00000000-0005-0000-0000-000066050000}"/>
    <cellStyle name="Note 5 4 2 2" xfId="2327" xr:uid="{00000000-0005-0000-0000-000067050000}"/>
    <cellStyle name="Note 5 4 3" xfId="1490" xr:uid="{00000000-0005-0000-0000-000068050000}"/>
    <cellStyle name="Note 5 4 3 2" xfId="2608" xr:uid="{00000000-0005-0000-0000-000069050000}"/>
    <cellStyle name="Note 5 4 4" xfId="1867" xr:uid="{00000000-0005-0000-0000-00006A050000}"/>
    <cellStyle name="Note 5 5" xfId="956" xr:uid="{00000000-0005-0000-0000-00006B050000}"/>
    <cellStyle name="Note 5 5 2" xfId="2081" xr:uid="{00000000-0005-0000-0000-00006C050000}"/>
    <cellStyle name="Note 5 6" xfId="905" xr:uid="{00000000-0005-0000-0000-00006D050000}"/>
    <cellStyle name="Note 5 6 2" xfId="2030" xr:uid="{00000000-0005-0000-0000-00006E050000}"/>
    <cellStyle name="Note 5 7" xfId="1614" xr:uid="{00000000-0005-0000-0000-00006F050000}"/>
    <cellStyle name="Note 6" xfId="455" xr:uid="{00000000-0005-0000-0000-000070050000}"/>
    <cellStyle name="Note 6 2" xfId="523" xr:uid="{00000000-0005-0000-0000-000071050000}"/>
    <cellStyle name="Note 6 2 2" xfId="660" xr:uid="{00000000-0005-0000-0000-000072050000}"/>
    <cellStyle name="Note 6 2 2 2" xfId="1134" xr:uid="{00000000-0005-0000-0000-000073050000}"/>
    <cellStyle name="Note 6 2 2 2 2" xfId="2252" xr:uid="{00000000-0005-0000-0000-000074050000}"/>
    <cellStyle name="Note 6 2 2 3" xfId="1415" xr:uid="{00000000-0005-0000-0000-000075050000}"/>
    <cellStyle name="Note 6 2 2 3 2" xfId="2533" xr:uid="{00000000-0005-0000-0000-000076050000}"/>
    <cellStyle name="Note 6 2 2 4" xfId="1792" xr:uid="{00000000-0005-0000-0000-000077050000}"/>
    <cellStyle name="Note 6 2 3" xfId="794" xr:uid="{00000000-0005-0000-0000-000078050000}"/>
    <cellStyle name="Note 6 2 3 2" xfId="1261" xr:uid="{00000000-0005-0000-0000-000079050000}"/>
    <cellStyle name="Note 6 2 3 2 2" xfId="2379" xr:uid="{00000000-0005-0000-0000-00007A050000}"/>
    <cellStyle name="Note 6 2 3 3" xfId="1542" xr:uid="{00000000-0005-0000-0000-00007B050000}"/>
    <cellStyle name="Note 6 2 3 3 2" xfId="2660" xr:uid="{00000000-0005-0000-0000-00007C050000}"/>
    <cellStyle name="Note 6 2 3 4" xfId="1919" xr:uid="{00000000-0005-0000-0000-00007D050000}"/>
    <cellStyle name="Note 6 2 4" xfId="1003" xr:uid="{00000000-0005-0000-0000-00007E050000}"/>
    <cellStyle name="Note 6 2 4 2" xfId="2128" xr:uid="{00000000-0005-0000-0000-00007F050000}"/>
    <cellStyle name="Note 6 2 5" xfId="857" xr:uid="{00000000-0005-0000-0000-000080050000}"/>
    <cellStyle name="Note 6 2 5 2" xfId="1982" xr:uid="{00000000-0005-0000-0000-000081050000}"/>
    <cellStyle name="Note 6 2 6" xfId="1663" xr:uid="{00000000-0005-0000-0000-000082050000}"/>
    <cellStyle name="Note 6 3" xfId="597" xr:uid="{00000000-0005-0000-0000-000083050000}"/>
    <cellStyle name="Note 6 3 2" xfId="1071" xr:uid="{00000000-0005-0000-0000-000084050000}"/>
    <cellStyle name="Note 6 3 2 2" xfId="2189" xr:uid="{00000000-0005-0000-0000-000085050000}"/>
    <cellStyle name="Note 6 3 3" xfId="1352" xr:uid="{00000000-0005-0000-0000-000086050000}"/>
    <cellStyle name="Note 6 3 3 2" xfId="2470" xr:uid="{00000000-0005-0000-0000-000087050000}"/>
    <cellStyle name="Note 6 3 4" xfId="1729" xr:uid="{00000000-0005-0000-0000-000088050000}"/>
    <cellStyle name="Note 6 4" xfId="728" xr:uid="{00000000-0005-0000-0000-000089050000}"/>
    <cellStyle name="Note 6 4 2" xfId="1195" xr:uid="{00000000-0005-0000-0000-00008A050000}"/>
    <cellStyle name="Note 6 4 2 2" xfId="2313" xr:uid="{00000000-0005-0000-0000-00008B050000}"/>
    <cellStyle name="Note 6 4 3" xfId="1476" xr:uid="{00000000-0005-0000-0000-00008C050000}"/>
    <cellStyle name="Note 6 4 3 2" xfId="2594" xr:uid="{00000000-0005-0000-0000-00008D050000}"/>
    <cellStyle name="Note 6 4 4" xfId="1853" xr:uid="{00000000-0005-0000-0000-00008E050000}"/>
    <cellStyle name="Note 6 5" xfId="945" xr:uid="{00000000-0005-0000-0000-00008F050000}"/>
    <cellStyle name="Note 6 5 2" xfId="2070" xr:uid="{00000000-0005-0000-0000-000090050000}"/>
    <cellStyle name="Note 6 6" xfId="917" xr:uid="{00000000-0005-0000-0000-000091050000}"/>
    <cellStyle name="Note 6 6 2" xfId="2042" xr:uid="{00000000-0005-0000-0000-000092050000}"/>
    <cellStyle name="Note 6 7" xfId="1602" xr:uid="{00000000-0005-0000-0000-000093050000}"/>
    <cellStyle name="Note 7" xfId="506" xr:uid="{00000000-0005-0000-0000-000094050000}"/>
    <cellStyle name="Note 7 2" xfId="646" xr:uid="{00000000-0005-0000-0000-000095050000}"/>
    <cellStyle name="Note 7 2 2" xfId="1120" xr:uid="{00000000-0005-0000-0000-000096050000}"/>
    <cellStyle name="Note 7 2 2 2" xfId="2238" xr:uid="{00000000-0005-0000-0000-000097050000}"/>
    <cellStyle name="Note 7 2 3" xfId="1401" xr:uid="{00000000-0005-0000-0000-000098050000}"/>
    <cellStyle name="Note 7 2 3 2" xfId="2519" xr:uid="{00000000-0005-0000-0000-000099050000}"/>
    <cellStyle name="Note 7 2 4" xfId="1778" xr:uid="{00000000-0005-0000-0000-00009A050000}"/>
    <cellStyle name="Note 7 3" xfId="777" xr:uid="{00000000-0005-0000-0000-00009B050000}"/>
    <cellStyle name="Note 7 3 2" xfId="1244" xr:uid="{00000000-0005-0000-0000-00009C050000}"/>
    <cellStyle name="Note 7 3 2 2" xfId="2362" xr:uid="{00000000-0005-0000-0000-00009D050000}"/>
    <cellStyle name="Note 7 3 3" xfId="1525" xr:uid="{00000000-0005-0000-0000-00009E050000}"/>
    <cellStyle name="Note 7 3 3 2" xfId="2643" xr:uid="{00000000-0005-0000-0000-00009F050000}"/>
    <cellStyle name="Note 7 3 4" xfId="1902" xr:uid="{00000000-0005-0000-0000-0000A0050000}"/>
    <cellStyle name="Note 7 4" xfId="989" xr:uid="{00000000-0005-0000-0000-0000A1050000}"/>
    <cellStyle name="Note 7 4 2" xfId="2114" xr:uid="{00000000-0005-0000-0000-0000A2050000}"/>
    <cellStyle name="Note 7 5" xfId="871" xr:uid="{00000000-0005-0000-0000-0000A3050000}"/>
    <cellStyle name="Note 7 5 2" xfId="1996" xr:uid="{00000000-0005-0000-0000-0000A4050000}"/>
    <cellStyle name="Note 7 6" xfId="1646" xr:uid="{00000000-0005-0000-0000-0000A5050000}"/>
    <cellStyle name="Note 8" xfId="577" xr:uid="{00000000-0005-0000-0000-0000A6050000}"/>
    <cellStyle name="Note 8 2" xfId="1051" xr:uid="{00000000-0005-0000-0000-0000A7050000}"/>
    <cellStyle name="Note 8 2 2" xfId="2172" xr:uid="{00000000-0005-0000-0000-0000A8050000}"/>
    <cellStyle name="Note 8 3" xfId="1335" xr:uid="{00000000-0005-0000-0000-0000A9050000}"/>
    <cellStyle name="Note 8 3 2" xfId="2453" xr:uid="{00000000-0005-0000-0000-0000AA050000}"/>
    <cellStyle name="Note 8 4" xfId="1712" xr:uid="{00000000-0005-0000-0000-0000AB050000}"/>
    <cellStyle name="Note 9" xfId="708" xr:uid="{00000000-0005-0000-0000-0000AC050000}"/>
    <cellStyle name="Note 9 2" xfId="1178" xr:uid="{00000000-0005-0000-0000-0000AD050000}"/>
    <cellStyle name="Note 9 2 2" xfId="2296" xr:uid="{00000000-0005-0000-0000-0000AE050000}"/>
    <cellStyle name="Note 9 3" xfId="1459" xr:uid="{00000000-0005-0000-0000-0000AF050000}"/>
    <cellStyle name="Note 9 3 2" xfId="2577" xr:uid="{00000000-0005-0000-0000-0000B0050000}"/>
    <cellStyle name="Note 9 4" xfId="1836" xr:uid="{00000000-0005-0000-0000-0000B1050000}"/>
    <cellStyle name="Number" xfId="287" xr:uid="{00000000-0005-0000-0000-0000B2050000}"/>
    <cellStyle name="Œ…?æ맖?e [0.00]_laroux" xfId="288" xr:uid="{00000000-0005-0000-0000-0000B3050000}"/>
    <cellStyle name="Œ…?æ맖?e_laroux" xfId="289" xr:uid="{00000000-0005-0000-0000-0000B4050000}"/>
    <cellStyle name="Output" xfId="290" xr:uid="{00000000-0005-0000-0000-0000B5050000}"/>
    <cellStyle name="Output 10" xfId="922" xr:uid="{00000000-0005-0000-0000-0000B6050000}"/>
    <cellStyle name="Output 10 2" xfId="2047" xr:uid="{00000000-0005-0000-0000-0000B7050000}"/>
    <cellStyle name="Output 11" xfId="841" xr:uid="{00000000-0005-0000-0000-0000B8050000}"/>
    <cellStyle name="Output 11 2" xfId="1966" xr:uid="{00000000-0005-0000-0000-0000B9050000}"/>
    <cellStyle name="Output 12" xfId="1589" xr:uid="{00000000-0005-0000-0000-0000BA050000}"/>
    <cellStyle name="Output 2" xfId="439" xr:uid="{00000000-0005-0000-0000-0000BB050000}"/>
    <cellStyle name="Output 2 10" xfId="926" xr:uid="{00000000-0005-0000-0000-0000BC050000}"/>
    <cellStyle name="Output 2 10 2" xfId="2051" xr:uid="{00000000-0005-0000-0000-0000BD050000}"/>
    <cellStyle name="Output 2 11" xfId="1595" xr:uid="{00000000-0005-0000-0000-0000BE050000}"/>
    <cellStyle name="Output 2 2" xfId="482" xr:uid="{00000000-0005-0000-0000-0000BF050000}"/>
    <cellStyle name="Output 2 2 2" xfId="549" xr:uid="{00000000-0005-0000-0000-0000C0050000}"/>
    <cellStyle name="Output 2 2 2 2" xfId="681" xr:uid="{00000000-0005-0000-0000-0000C1050000}"/>
    <cellStyle name="Output 2 2 2 2 2" xfId="1155" xr:uid="{00000000-0005-0000-0000-0000C2050000}"/>
    <cellStyle name="Output 2 2 2 2 2 2" xfId="2273" xr:uid="{00000000-0005-0000-0000-0000C3050000}"/>
    <cellStyle name="Output 2 2 2 2 3" xfId="1436" xr:uid="{00000000-0005-0000-0000-0000C4050000}"/>
    <cellStyle name="Output 2 2 2 2 3 2" xfId="2554" xr:uid="{00000000-0005-0000-0000-0000C5050000}"/>
    <cellStyle name="Output 2 2 2 2 4" xfId="1813" xr:uid="{00000000-0005-0000-0000-0000C6050000}"/>
    <cellStyle name="Output 2 2 2 3" xfId="820" xr:uid="{00000000-0005-0000-0000-0000C7050000}"/>
    <cellStyle name="Output 2 2 2 3 2" xfId="1287" xr:uid="{00000000-0005-0000-0000-0000C8050000}"/>
    <cellStyle name="Output 2 2 2 3 2 2" xfId="2405" xr:uid="{00000000-0005-0000-0000-0000C9050000}"/>
    <cellStyle name="Output 2 2 2 3 3" xfId="1568" xr:uid="{00000000-0005-0000-0000-0000CA050000}"/>
    <cellStyle name="Output 2 2 2 3 3 2" xfId="2686" xr:uid="{00000000-0005-0000-0000-0000CB050000}"/>
    <cellStyle name="Output 2 2 2 3 4" xfId="1945" xr:uid="{00000000-0005-0000-0000-0000CC050000}"/>
    <cellStyle name="Output 2 2 2 4" xfId="1024" xr:uid="{00000000-0005-0000-0000-0000CD050000}"/>
    <cellStyle name="Output 2 2 2 4 2" xfId="2149" xr:uid="{00000000-0005-0000-0000-0000CE050000}"/>
    <cellStyle name="Output 2 2 2 5" xfId="1312" xr:uid="{00000000-0005-0000-0000-0000CF050000}"/>
    <cellStyle name="Output 2 2 2 5 2" xfId="2430" xr:uid="{00000000-0005-0000-0000-0000D0050000}"/>
    <cellStyle name="Output 2 2 2 6" xfId="1689" xr:uid="{00000000-0005-0000-0000-0000D1050000}"/>
    <cellStyle name="Output 2 2 3" xfId="623" xr:uid="{00000000-0005-0000-0000-0000D2050000}"/>
    <cellStyle name="Output 2 2 3 2" xfId="1097" xr:uid="{00000000-0005-0000-0000-0000D3050000}"/>
    <cellStyle name="Output 2 2 3 2 2" xfId="2215" xr:uid="{00000000-0005-0000-0000-0000D4050000}"/>
    <cellStyle name="Output 2 2 3 3" xfId="1378" xr:uid="{00000000-0005-0000-0000-0000D5050000}"/>
    <cellStyle name="Output 2 2 3 3 2" xfId="2496" xr:uid="{00000000-0005-0000-0000-0000D6050000}"/>
    <cellStyle name="Output 2 2 3 4" xfId="1755" xr:uid="{00000000-0005-0000-0000-0000D7050000}"/>
    <cellStyle name="Output 2 2 4" xfId="754" xr:uid="{00000000-0005-0000-0000-0000D8050000}"/>
    <cellStyle name="Output 2 2 4 2" xfId="1221" xr:uid="{00000000-0005-0000-0000-0000D9050000}"/>
    <cellStyle name="Output 2 2 4 2 2" xfId="2339" xr:uid="{00000000-0005-0000-0000-0000DA050000}"/>
    <cellStyle name="Output 2 2 4 3" xfId="1502" xr:uid="{00000000-0005-0000-0000-0000DB050000}"/>
    <cellStyle name="Output 2 2 4 3 2" xfId="2620" xr:uid="{00000000-0005-0000-0000-0000DC050000}"/>
    <cellStyle name="Output 2 2 4 4" xfId="1879" xr:uid="{00000000-0005-0000-0000-0000DD050000}"/>
    <cellStyle name="Output 2 2 5" xfId="966" xr:uid="{00000000-0005-0000-0000-0000DE050000}"/>
    <cellStyle name="Output 2 2 5 2" xfId="2091" xr:uid="{00000000-0005-0000-0000-0000DF050000}"/>
    <cellStyle name="Output 2 2 6" xfId="895" xr:uid="{00000000-0005-0000-0000-0000E0050000}"/>
    <cellStyle name="Output 2 2 6 2" xfId="2020" xr:uid="{00000000-0005-0000-0000-0000E1050000}"/>
    <cellStyle name="Output 2 2 7" xfId="1623" xr:uid="{00000000-0005-0000-0000-0000E2050000}"/>
    <cellStyle name="Output 2 3" xfId="488" xr:uid="{00000000-0005-0000-0000-0000E3050000}"/>
    <cellStyle name="Output 2 3 2" xfId="555" xr:uid="{00000000-0005-0000-0000-0000E4050000}"/>
    <cellStyle name="Output 2 3 2 2" xfId="687" xr:uid="{00000000-0005-0000-0000-0000E5050000}"/>
    <cellStyle name="Output 2 3 2 2 2" xfId="1161" xr:uid="{00000000-0005-0000-0000-0000E6050000}"/>
    <cellStyle name="Output 2 3 2 2 2 2" xfId="2279" xr:uid="{00000000-0005-0000-0000-0000E7050000}"/>
    <cellStyle name="Output 2 3 2 2 3" xfId="1442" xr:uid="{00000000-0005-0000-0000-0000E8050000}"/>
    <cellStyle name="Output 2 3 2 2 3 2" xfId="2560" xr:uid="{00000000-0005-0000-0000-0000E9050000}"/>
    <cellStyle name="Output 2 3 2 2 4" xfId="1819" xr:uid="{00000000-0005-0000-0000-0000EA050000}"/>
    <cellStyle name="Output 2 3 2 3" xfId="826" xr:uid="{00000000-0005-0000-0000-0000EB050000}"/>
    <cellStyle name="Output 2 3 2 3 2" xfId="1293" xr:uid="{00000000-0005-0000-0000-0000EC050000}"/>
    <cellStyle name="Output 2 3 2 3 2 2" xfId="2411" xr:uid="{00000000-0005-0000-0000-0000ED050000}"/>
    <cellStyle name="Output 2 3 2 3 3" xfId="1574" xr:uid="{00000000-0005-0000-0000-0000EE050000}"/>
    <cellStyle name="Output 2 3 2 3 3 2" xfId="2692" xr:uid="{00000000-0005-0000-0000-0000EF050000}"/>
    <cellStyle name="Output 2 3 2 3 4" xfId="1951" xr:uid="{00000000-0005-0000-0000-0000F0050000}"/>
    <cellStyle name="Output 2 3 2 4" xfId="1030" xr:uid="{00000000-0005-0000-0000-0000F1050000}"/>
    <cellStyle name="Output 2 3 2 4 2" xfId="2155" xr:uid="{00000000-0005-0000-0000-0000F2050000}"/>
    <cellStyle name="Output 2 3 2 5" xfId="1318" xr:uid="{00000000-0005-0000-0000-0000F3050000}"/>
    <cellStyle name="Output 2 3 2 5 2" xfId="2436" xr:uid="{00000000-0005-0000-0000-0000F4050000}"/>
    <cellStyle name="Output 2 3 2 6" xfId="1695" xr:uid="{00000000-0005-0000-0000-0000F5050000}"/>
    <cellStyle name="Output 2 3 3" xfId="629" xr:uid="{00000000-0005-0000-0000-0000F6050000}"/>
    <cellStyle name="Output 2 3 3 2" xfId="1103" xr:uid="{00000000-0005-0000-0000-0000F7050000}"/>
    <cellStyle name="Output 2 3 3 2 2" xfId="2221" xr:uid="{00000000-0005-0000-0000-0000F8050000}"/>
    <cellStyle name="Output 2 3 3 3" xfId="1384" xr:uid="{00000000-0005-0000-0000-0000F9050000}"/>
    <cellStyle name="Output 2 3 3 3 2" xfId="2502" xr:uid="{00000000-0005-0000-0000-0000FA050000}"/>
    <cellStyle name="Output 2 3 3 4" xfId="1761" xr:uid="{00000000-0005-0000-0000-0000FB050000}"/>
    <cellStyle name="Output 2 3 4" xfId="760" xr:uid="{00000000-0005-0000-0000-0000FC050000}"/>
    <cellStyle name="Output 2 3 4 2" xfId="1227" xr:uid="{00000000-0005-0000-0000-0000FD050000}"/>
    <cellStyle name="Output 2 3 4 2 2" xfId="2345" xr:uid="{00000000-0005-0000-0000-0000FE050000}"/>
    <cellStyle name="Output 2 3 4 3" xfId="1508" xr:uid="{00000000-0005-0000-0000-0000FF050000}"/>
    <cellStyle name="Output 2 3 4 3 2" xfId="2626" xr:uid="{00000000-0005-0000-0000-000000060000}"/>
    <cellStyle name="Output 2 3 4 4" xfId="1885" xr:uid="{00000000-0005-0000-0000-000001060000}"/>
    <cellStyle name="Output 2 3 5" xfId="972" xr:uid="{00000000-0005-0000-0000-000002060000}"/>
    <cellStyle name="Output 2 3 5 2" xfId="2097" xr:uid="{00000000-0005-0000-0000-000003060000}"/>
    <cellStyle name="Output 2 3 6" xfId="889" xr:uid="{00000000-0005-0000-0000-000004060000}"/>
    <cellStyle name="Output 2 3 6 2" xfId="2014" xr:uid="{00000000-0005-0000-0000-000005060000}"/>
    <cellStyle name="Output 2 3 7" xfId="1629" xr:uid="{00000000-0005-0000-0000-000006060000}"/>
    <cellStyle name="Output 2 4" xfId="494" xr:uid="{00000000-0005-0000-0000-000007060000}"/>
    <cellStyle name="Output 2 4 2" xfId="561" xr:uid="{00000000-0005-0000-0000-000008060000}"/>
    <cellStyle name="Output 2 4 2 2" xfId="693" xr:uid="{00000000-0005-0000-0000-000009060000}"/>
    <cellStyle name="Output 2 4 2 2 2" xfId="1167" xr:uid="{00000000-0005-0000-0000-00000A060000}"/>
    <cellStyle name="Output 2 4 2 2 2 2" xfId="2285" xr:uid="{00000000-0005-0000-0000-00000B060000}"/>
    <cellStyle name="Output 2 4 2 2 3" xfId="1448" xr:uid="{00000000-0005-0000-0000-00000C060000}"/>
    <cellStyle name="Output 2 4 2 2 3 2" xfId="2566" xr:uid="{00000000-0005-0000-0000-00000D060000}"/>
    <cellStyle name="Output 2 4 2 2 4" xfId="1825" xr:uid="{00000000-0005-0000-0000-00000E060000}"/>
    <cellStyle name="Output 2 4 2 3" xfId="832" xr:uid="{00000000-0005-0000-0000-00000F060000}"/>
    <cellStyle name="Output 2 4 2 3 2" xfId="1299" xr:uid="{00000000-0005-0000-0000-000010060000}"/>
    <cellStyle name="Output 2 4 2 3 2 2" xfId="2417" xr:uid="{00000000-0005-0000-0000-000011060000}"/>
    <cellStyle name="Output 2 4 2 3 3" xfId="1580" xr:uid="{00000000-0005-0000-0000-000012060000}"/>
    <cellStyle name="Output 2 4 2 3 3 2" xfId="2698" xr:uid="{00000000-0005-0000-0000-000013060000}"/>
    <cellStyle name="Output 2 4 2 3 4" xfId="1957" xr:uid="{00000000-0005-0000-0000-000014060000}"/>
    <cellStyle name="Output 2 4 2 4" xfId="1036" xr:uid="{00000000-0005-0000-0000-000015060000}"/>
    <cellStyle name="Output 2 4 2 4 2" xfId="2161" xr:uid="{00000000-0005-0000-0000-000016060000}"/>
    <cellStyle name="Output 2 4 2 5" xfId="1324" xr:uid="{00000000-0005-0000-0000-000017060000}"/>
    <cellStyle name="Output 2 4 2 5 2" xfId="2442" xr:uid="{00000000-0005-0000-0000-000018060000}"/>
    <cellStyle name="Output 2 4 2 6" xfId="1701" xr:uid="{00000000-0005-0000-0000-000019060000}"/>
    <cellStyle name="Output 2 4 3" xfId="635" xr:uid="{00000000-0005-0000-0000-00001A060000}"/>
    <cellStyle name="Output 2 4 3 2" xfId="1109" xr:uid="{00000000-0005-0000-0000-00001B060000}"/>
    <cellStyle name="Output 2 4 3 2 2" xfId="2227" xr:uid="{00000000-0005-0000-0000-00001C060000}"/>
    <cellStyle name="Output 2 4 3 3" xfId="1390" xr:uid="{00000000-0005-0000-0000-00001D060000}"/>
    <cellStyle name="Output 2 4 3 3 2" xfId="2508" xr:uid="{00000000-0005-0000-0000-00001E060000}"/>
    <cellStyle name="Output 2 4 3 4" xfId="1767" xr:uid="{00000000-0005-0000-0000-00001F060000}"/>
    <cellStyle name="Output 2 4 4" xfId="766" xr:uid="{00000000-0005-0000-0000-000020060000}"/>
    <cellStyle name="Output 2 4 4 2" xfId="1233" xr:uid="{00000000-0005-0000-0000-000021060000}"/>
    <cellStyle name="Output 2 4 4 2 2" xfId="2351" xr:uid="{00000000-0005-0000-0000-000022060000}"/>
    <cellStyle name="Output 2 4 4 3" xfId="1514" xr:uid="{00000000-0005-0000-0000-000023060000}"/>
    <cellStyle name="Output 2 4 4 3 2" xfId="2632" xr:uid="{00000000-0005-0000-0000-000024060000}"/>
    <cellStyle name="Output 2 4 4 4" xfId="1891" xr:uid="{00000000-0005-0000-0000-000025060000}"/>
    <cellStyle name="Output 2 4 5" xfId="978" xr:uid="{00000000-0005-0000-0000-000026060000}"/>
    <cellStyle name="Output 2 4 5 2" xfId="2103" xr:uid="{00000000-0005-0000-0000-000027060000}"/>
    <cellStyle name="Output 2 4 6" xfId="882" xr:uid="{00000000-0005-0000-0000-000028060000}"/>
    <cellStyle name="Output 2 4 6 2" xfId="2007" xr:uid="{00000000-0005-0000-0000-000029060000}"/>
    <cellStyle name="Output 2 4 7" xfId="1635" xr:uid="{00000000-0005-0000-0000-00002A060000}"/>
    <cellStyle name="Output 2 5" xfId="501" xr:uid="{00000000-0005-0000-0000-00002B060000}"/>
    <cellStyle name="Output 2 5 2" xfId="567" xr:uid="{00000000-0005-0000-0000-00002C060000}"/>
    <cellStyle name="Output 2 5 2 2" xfId="699" xr:uid="{00000000-0005-0000-0000-00002D060000}"/>
    <cellStyle name="Output 2 5 2 2 2" xfId="1173" xr:uid="{00000000-0005-0000-0000-00002E060000}"/>
    <cellStyle name="Output 2 5 2 2 2 2" xfId="2291" xr:uid="{00000000-0005-0000-0000-00002F060000}"/>
    <cellStyle name="Output 2 5 2 2 3" xfId="1454" xr:uid="{00000000-0005-0000-0000-000030060000}"/>
    <cellStyle name="Output 2 5 2 2 3 2" xfId="2572" xr:uid="{00000000-0005-0000-0000-000031060000}"/>
    <cellStyle name="Output 2 5 2 2 4" xfId="1831" xr:uid="{00000000-0005-0000-0000-000032060000}"/>
    <cellStyle name="Output 2 5 2 3" xfId="838" xr:uid="{00000000-0005-0000-0000-000033060000}"/>
    <cellStyle name="Output 2 5 2 3 2" xfId="1305" xr:uid="{00000000-0005-0000-0000-000034060000}"/>
    <cellStyle name="Output 2 5 2 3 2 2" xfId="2423" xr:uid="{00000000-0005-0000-0000-000035060000}"/>
    <cellStyle name="Output 2 5 2 3 3" xfId="1586" xr:uid="{00000000-0005-0000-0000-000036060000}"/>
    <cellStyle name="Output 2 5 2 3 3 2" xfId="2704" xr:uid="{00000000-0005-0000-0000-000037060000}"/>
    <cellStyle name="Output 2 5 2 3 4" xfId="1963" xr:uid="{00000000-0005-0000-0000-000038060000}"/>
    <cellStyle name="Output 2 5 2 4" xfId="1042" xr:uid="{00000000-0005-0000-0000-000039060000}"/>
    <cellStyle name="Output 2 5 2 4 2" xfId="2167" xr:uid="{00000000-0005-0000-0000-00003A060000}"/>
    <cellStyle name="Output 2 5 2 5" xfId="1330" xr:uid="{00000000-0005-0000-0000-00003B060000}"/>
    <cellStyle name="Output 2 5 2 5 2" xfId="2448" xr:uid="{00000000-0005-0000-0000-00003C060000}"/>
    <cellStyle name="Output 2 5 2 6" xfId="1707" xr:uid="{00000000-0005-0000-0000-00003D060000}"/>
    <cellStyle name="Output 2 5 3" xfId="641" xr:uid="{00000000-0005-0000-0000-00003E060000}"/>
    <cellStyle name="Output 2 5 3 2" xfId="1115" xr:uid="{00000000-0005-0000-0000-00003F060000}"/>
    <cellStyle name="Output 2 5 3 2 2" xfId="2233" xr:uid="{00000000-0005-0000-0000-000040060000}"/>
    <cellStyle name="Output 2 5 3 3" xfId="1396" xr:uid="{00000000-0005-0000-0000-000041060000}"/>
    <cellStyle name="Output 2 5 3 3 2" xfId="2514" xr:uid="{00000000-0005-0000-0000-000042060000}"/>
    <cellStyle name="Output 2 5 3 4" xfId="1773" xr:uid="{00000000-0005-0000-0000-000043060000}"/>
    <cellStyle name="Output 2 5 4" xfId="772" xr:uid="{00000000-0005-0000-0000-000044060000}"/>
    <cellStyle name="Output 2 5 4 2" xfId="1239" xr:uid="{00000000-0005-0000-0000-000045060000}"/>
    <cellStyle name="Output 2 5 4 2 2" xfId="2357" xr:uid="{00000000-0005-0000-0000-000046060000}"/>
    <cellStyle name="Output 2 5 4 3" xfId="1520" xr:uid="{00000000-0005-0000-0000-000047060000}"/>
    <cellStyle name="Output 2 5 4 3 2" xfId="2638" xr:uid="{00000000-0005-0000-0000-000048060000}"/>
    <cellStyle name="Output 2 5 4 4" xfId="1897" xr:uid="{00000000-0005-0000-0000-000049060000}"/>
    <cellStyle name="Output 2 5 5" xfId="984" xr:uid="{00000000-0005-0000-0000-00004A060000}"/>
    <cellStyle name="Output 2 5 5 2" xfId="2109" xr:uid="{00000000-0005-0000-0000-00004B060000}"/>
    <cellStyle name="Output 2 5 6" xfId="876" xr:uid="{00000000-0005-0000-0000-00004C060000}"/>
    <cellStyle name="Output 2 5 6 2" xfId="2001" xr:uid="{00000000-0005-0000-0000-00004D060000}"/>
    <cellStyle name="Output 2 5 7" xfId="1641" xr:uid="{00000000-0005-0000-0000-00004E060000}"/>
    <cellStyle name="Output 2 6" xfId="513" xr:uid="{00000000-0005-0000-0000-00004F060000}"/>
    <cellStyle name="Output 2 6 2" xfId="653" xr:uid="{00000000-0005-0000-0000-000050060000}"/>
    <cellStyle name="Output 2 6 2 2" xfId="1127" xr:uid="{00000000-0005-0000-0000-000051060000}"/>
    <cellStyle name="Output 2 6 2 2 2" xfId="2245" xr:uid="{00000000-0005-0000-0000-000052060000}"/>
    <cellStyle name="Output 2 6 2 3" xfId="1408" xr:uid="{00000000-0005-0000-0000-000053060000}"/>
    <cellStyle name="Output 2 6 2 3 2" xfId="2526" xr:uid="{00000000-0005-0000-0000-000054060000}"/>
    <cellStyle name="Output 2 6 2 4" xfId="1785" xr:uid="{00000000-0005-0000-0000-000055060000}"/>
    <cellStyle name="Output 2 6 3" xfId="784" xr:uid="{00000000-0005-0000-0000-000056060000}"/>
    <cellStyle name="Output 2 6 3 2" xfId="1251" xr:uid="{00000000-0005-0000-0000-000057060000}"/>
    <cellStyle name="Output 2 6 3 2 2" xfId="2369" xr:uid="{00000000-0005-0000-0000-000058060000}"/>
    <cellStyle name="Output 2 6 3 3" xfId="1532" xr:uid="{00000000-0005-0000-0000-000059060000}"/>
    <cellStyle name="Output 2 6 3 3 2" xfId="2650" xr:uid="{00000000-0005-0000-0000-00005A060000}"/>
    <cellStyle name="Output 2 6 3 4" xfId="1909" xr:uid="{00000000-0005-0000-0000-00005B060000}"/>
    <cellStyle name="Output 2 6 4" xfId="996" xr:uid="{00000000-0005-0000-0000-00005C060000}"/>
    <cellStyle name="Output 2 6 4 2" xfId="2121" xr:uid="{00000000-0005-0000-0000-00005D060000}"/>
    <cellStyle name="Output 2 6 5" xfId="864" xr:uid="{00000000-0005-0000-0000-00005E060000}"/>
    <cellStyle name="Output 2 6 5 2" xfId="1989" xr:uid="{00000000-0005-0000-0000-00005F060000}"/>
    <cellStyle name="Output 2 6 6" xfId="1653" xr:uid="{00000000-0005-0000-0000-000060060000}"/>
    <cellStyle name="Output 2 7" xfId="584" xr:uid="{00000000-0005-0000-0000-000061060000}"/>
    <cellStyle name="Output 2 7 2" xfId="1058" xr:uid="{00000000-0005-0000-0000-000062060000}"/>
    <cellStyle name="Output 2 7 2 2" xfId="2179" xr:uid="{00000000-0005-0000-0000-000063060000}"/>
    <cellStyle name="Output 2 7 3" xfId="1342" xr:uid="{00000000-0005-0000-0000-000064060000}"/>
    <cellStyle name="Output 2 7 3 2" xfId="2460" xr:uid="{00000000-0005-0000-0000-000065060000}"/>
    <cellStyle name="Output 2 7 4" xfId="1719" xr:uid="{00000000-0005-0000-0000-000066060000}"/>
    <cellStyle name="Output 2 8" xfId="715" xr:uid="{00000000-0005-0000-0000-000067060000}"/>
    <cellStyle name="Output 2 8 2" xfId="1185" xr:uid="{00000000-0005-0000-0000-000068060000}"/>
    <cellStyle name="Output 2 8 2 2" xfId="2303" xr:uid="{00000000-0005-0000-0000-000069060000}"/>
    <cellStyle name="Output 2 8 3" xfId="1466" xr:uid="{00000000-0005-0000-0000-00006A060000}"/>
    <cellStyle name="Output 2 8 3 2" xfId="2584" xr:uid="{00000000-0005-0000-0000-00006B060000}"/>
    <cellStyle name="Output 2 8 4" xfId="1843" xr:uid="{00000000-0005-0000-0000-00006C060000}"/>
    <cellStyle name="Output 2 9" xfId="937" xr:uid="{00000000-0005-0000-0000-00006D060000}"/>
    <cellStyle name="Output 2 9 2" xfId="2062" xr:uid="{00000000-0005-0000-0000-00006E060000}"/>
    <cellStyle name="Output 3" xfId="470" xr:uid="{00000000-0005-0000-0000-00006F060000}"/>
    <cellStyle name="Output 3 2" xfId="538" xr:uid="{00000000-0005-0000-0000-000070060000}"/>
    <cellStyle name="Output 3 2 2" xfId="673" xr:uid="{00000000-0005-0000-0000-000071060000}"/>
    <cellStyle name="Output 3 2 2 2" xfId="1147" xr:uid="{00000000-0005-0000-0000-000072060000}"/>
    <cellStyle name="Output 3 2 2 2 2" xfId="2265" xr:uid="{00000000-0005-0000-0000-000073060000}"/>
    <cellStyle name="Output 3 2 2 3" xfId="1428" xr:uid="{00000000-0005-0000-0000-000074060000}"/>
    <cellStyle name="Output 3 2 2 3 2" xfId="2546" xr:uid="{00000000-0005-0000-0000-000075060000}"/>
    <cellStyle name="Output 3 2 2 4" xfId="1805" xr:uid="{00000000-0005-0000-0000-000076060000}"/>
    <cellStyle name="Output 3 2 3" xfId="809" xr:uid="{00000000-0005-0000-0000-000077060000}"/>
    <cellStyle name="Output 3 2 3 2" xfId="1276" xr:uid="{00000000-0005-0000-0000-000078060000}"/>
    <cellStyle name="Output 3 2 3 2 2" xfId="2394" xr:uid="{00000000-0005-0000-0000-000079060000}"/>
    <cellStyle name="Output 3 2 3 3" xfId="1557" xr:uid="{00000000-0005-0000-0000-00007A060000}"/>
    <cellStyle name="Output 3 2 3 3 2" xfId="2675" xr:uid="{00000000-0005-0000-0000-00007B060000}"/>
    <cellStyle name="Output 3 2 3 4" xfId="1934" xr:uid="{00000000-0005-0000-0000-00007C060000}"/>
    <cellStyle name="Output 3 2 4" xfId="1016" xr:uid="{00000000-0005-0000-0000-00007D060000}"/>
    <cellStyle name="Output 3 2 4 2" xfId="2141" xr:uid="{00000000-0005-0000-0000-00007E060000}"/>
    <cellStyle name="Output 3 2 5" xfId="844" xr:uid="{00000000-0005-0000-0000-00007F060000}"/>
    <cellStyle name="Output 3 2 5 2" xfId="1969" xr:uid="{00000000-0005-0000-0000-000080060000}"/>
    <cellStyle name="Output 3 2 6" xfId="1678" xr:uid="{00000000-0005-0000-0000-000081060000}"/>
    <cellStyle name="Output 3 3" xfId="612" xr:uid="{00000000-0005-0000-0000-000082060000}"/>
    <cellStyle name="Output 3 3 2" xfId="1086" xr:uid="{00000000-0005-0000-0000-000083060000}"/>
    <cellStyle name="Output 3 3 2 2" xfId="2204" xr:uid="{00000000-0005-0000-0000-000084060000}"/>
    <cellStyle name="Output 3 3 3" xfId="1367" xr:uid="{00000000-0005-0000-0000-000085060000}"/>
    <cellStyle name="Output 3 3 3 2" xfId="2485" xr:uid="{00000000-0005-0000-0000-000086060000}"/>
    <cellStyle name="Output 3 3 4" xfId="1744" xr:uid="{00000000-0005-0000-0000-000087060000}"/>
    <cellStyle name="Output 3 4" xfId="743" xr:uid="{00000000-0005-0000-0000-000088060000}"/>
    <cellStyle name="Output 3 4 2" xfId="1210" xr:uid="{00000000-0005-0000-0000-000089060000}"/>
    <cellStyle name="Output 3 4 2 2" xfId="2328" xr:uid="{00000000-0005-0000-0000-00008A060000}"/>
    <cellStyle name="Output 3 4 3" xfId="1491" xr:uid="{00000000-0005-0000-0000-00008B060000}"/>
    <cellStyle name="Output 3 4 3 2" xfId="2609" xr:uid="{00000000-0005-0000-0000-00008C060000}"/>
    <cellStyle name="Output 3 4 4" xfId="1868" xr:uid="{00000000-0005-0000-0000-00008D060000}"/>
    <cellStyle name="Output 3 5" xfId="957" xr:uid="{00000000-0005-0000-0000-00008E060000}"/>
    <cellStyle name="Output 3 5 2" xfId="2082" xr:uid="{00000000-0005-0000-0000-00008F060000}"/>
    <cellStyle name="Output 3 6" xfId="904" xr:uid="{00000000-0005-0000-0000-000090060000}"/>
    <cellStyle name="Output 3 6 2" xfId="2029" xr:uid="{00000000-0005-0000-0000-000091060000}"/>
    <cellStyle name="Output 3 7" xfId="1615" xr:uid="{00000000-0005-0000-0000-000092060000}"/>
    <cellStyle name="Output 4" xfId="453" xr:uid="{00000000-0005-0000-0000-000093060000}"/>
    <cellStyle name="Output 4 2" xfId="521" xr:uid="{00000000-0005-0000-0000-000094060000}"/>
    <cellStyle name="Output 4 2 2" xfId="658" xr:uid="{00000000-0005-0000-0000-000095060000}"/>
    <cellStyle name="Output 4 2 2 2" xfId="1132" xr:uid="{00000000-0005-0000-0000-000096060000}"/>
    <cellStyle name="Output 4 2 2 2 2" xfId="2250" xr:uid="{00000000-0005-0000-0000-000097060000}"/>
    <cellStyle name="Output 4 2 2 3" xfId="1413" xr:uid="{00000000-0005-0000-0000-000098060000}"/>
    <cellStyle name="Output 4 2 2 3 2" xfId="2531" xr:uid="{00000000-0005-0000-0000-000099060000}"/>
    <cellStyle name="Output 4 2 2 4" xfId="1790" xr:uid="{00000000-0005-0000-0000-00009A060000}"/>
    <cellStyle name="Output 4 2 3" xfId="792" xr:uid="{00000000-0005-0000-0000-00009B060000}"/>
    <cellStyle name="Output 4 2 3 2" xfId="1259" xr:uid="{00000000-0005-0000-0000-00009C060000}"/>
    <cellStyle name="Output 4 2 3 2 2" xfId="2377" xr:uid="{00000000-0005-0000-0000-00009D060000}"/>
    <cellStyle name="Output 4 2 3 3" xfId="1540" xr:uid="{00000000-0005-0000-0000-00009E060000}"/>
    <cellStyle name="Output 4 2 3 3 2" xfId="2658" xr:uid="{00000000-0005-0000-0000-00009F060000}"/>
    <cellStyle name="Output 4 2 3 4" xfId="1917" xr:uid="{00000000-0005-0000-0000-0000A0060000}"/>
    <cellStyle name="Output 4 2 4" xfId="1001" xr:uid="{00000000-0005-0000-0000-0000A1060000}"/>
    <cellStyle name="Output 4 2 4 2" xfId="2126" xr:uid="{00000000-0005-0000-0000-0000A2060000}"/>
    <cellStyle name="Output 4 2 5" xfId="859" xr:uid="{00000000-0005-0000-0000-0000A3060000}"/>
    <cellStyle name="Output 4 2 5 2" xfId="1984" xr:uid="{00000000-0005-0000-0000-0000A4060000}"/>
    <cellStyle name="Output 4 2 6" xfId="1661" xr:uid="{00000000-0005-0000-0000-0000A5060000}"/>
    <cellStyle name="Output 4 3" xfId="595" xr:uid="{00000000-0005-0000-0000-0000A6060000}"/>
    <cellStyle name="Output 4 3 2" xfId="1069" xr:uid="{00000000-0005-0000-0000-0000A7060000}"/>
    <cellStyle name="Output 4 3 2 2" xfId="2187" xr:uid="{00000000-0005-0000-0000-0000A8060000}"/>
    <cellStyle name="Output 4 3 3" xfId="1350" xr:uid="{00000000-0005-0000-0000-0000A9060000}"/>
    <cellStyle name="Output 4 3 3 2" xfId="2468" xr:uid="{00000000-0005-0000-0000-0000AA060000}"/>
    <cellStyle name="Output 4 3 4" xfId="1727" xr:uid="{00000000-0005-0000-0000-0000AB060000}"/>
    <cellStyle name="Output 4 4" xfId="726" xr:uid="{00000000-0005-0000-0000-0000AC060000}"/>
    <cellStyle name="Output 4 4 2" xfId="1193" xr:uid="{00000000-0005-0000-0000-0000AD060000}"/>
    <cellStyle name="Output 4 4 2 2" xfId="2311" xr:uid="{00000000-0005-0000-0000-0000AE060000}"/>
    <cellStyle name="Output 4 4 3" xfId="1474" xr:uid="{00000000-0005-0000-0000-0000AF060000}"/>
    <cellStyle name="Output 4 4 3 2" xfId="2592" xr:uid="{00000000-0005-0000-0000-0000B0060000}"/>
    <cellStyle name="Output 4 4 4" xfId="1851" xr:uid="{00000000-0005-0000-0000-0000B1060000}"/>
    <cellStyle name="Output 4 5" xfId="943" xr:uid="{00000000-0005-0000-0000-0000B2060000}"/>
    <cellStyle name="Output 4 5 2" xfId="2068" xr:uid="{00000000-0005-0000-0000-0000B3060000}"/>
    <cellStyle name="Output 4 6" xfId="920" xr:uid="{00000000-0005-0000-0000-0000B4060000}"/>
    <cellStyle name="Output 4 6 2" xfId="2045" xr:uid="{00000000-0005-0000-0000-0000B5060000}"/>
    <cellStyle name="Output 4 7" xfId="1600" xr:uid="{00000000-0005-0000-0000-0000B6060000}"/>
    <cellStyle name="Output 5" xfId="471" xr:uid="{00000000-0005-0000-0000-0000B7060000}"/>
    <cellStyle name="Output 5 2" xfId="539" xr:uid="{00000000-0005-0000-0000-0000B8060000}"/>
    <cellStyle name="Output 5 2 2" xfId="674" xr:uid="{00000000-0005-0000-0000-0000B9060000}"/>
    <cellStyle name="Output 5 2 2 2" xfId="1148" xr:uid="{00000000-0005-0000-0000-0000BA060000}"/>
    <cellStyle name="Output 5 2 2 2 2" xfId="2266" xr:uid="{00000000-0005-0000-0000-0000BB060000}"/>
    <cellStyle name="Output 5 2 2 3" xfId="1429" xr:uid="{00000000-0005-0000-0000-0000BC060000}"/>
    <cellStyle name="Output 5 2 2 3 2" xfId="2547" xr:uid="{00000000-0005-0000-0000-0000BD060000}"/>
    <cellStyle name="Output 5 2 2 4" xfId="1806" xr:uid="{00000000-0005-0000-0000-0000BE060000}"/>
    <cellStyle name="Output 5 2 3" xfId="810" xr:uid="{00000000-0005-0000-0000-0000BF060000}"/>
    <cellStyle name="Output 5 2 3 2" xfId="1277" xr:uid="{00000000-0005-0000-0000-0000C0060000}"/>
    <cellStyle name="Output 5 2 3 2 2" xfId="2395" xr:uid="{00000000-0005-0000-0000-0000C1060000}"/>
    <cellStyle name="Output 5 2 3 3" xfId="1558" xr:uid="{00000000-0005-0000-0000-0000C2060000}"/>
    <cellStyle name="Output 5 2 3 3 2" xfId="2676" xr:uid="{00000000-0005-0000-0000-0000C3060000}"/>
    <cellStyle name="Output 5 2 3 4" xfId="1935" xr:uid="{00000000-0005-0000-0000-0000C4060000}"/>
    <cellStyle name="Output 5 2 4" xfId="1017" xr:uid="{00000000-0005-0000-0000-0000C5060000}"/>
    <cellStyle name="Output 5 2 4 2" xfId="2142" xr:uid="{00000000-0005-0000-0000-0000C6060000}"/>
    <cellStyle name="Output 5 2 5" xfId="843" xr:uid="{00000000-0005-0000-0000-0000C7060000}"/>
    <cellStyle name="Output 5 2 5 2" xfId="1968" xr:uid="{00000000-0005-0000-0000-0000C8060000}"/>
    <cellStyle name="Output 5 2 6" xfId="1679" xr:uid="{00000000-0005-0000-0000-0000C9060000}"/>
    <cellStyle name="Output 5 3" xfId="613" xr:uid="{00000000-0005-0000-0000-0000CA060000}"/>
    <cellStyle name="Output 5 3 2" xfId="1087" xr:uid="{00000000-0005-0000-0000-0000CB060000}"/>
    <cellStyle name="Output 5 3 2 2" xfId="2205" xr:uid="{00000000-0005-0000-0000-0000CC060000}"/>
    <cellStyle name="Output 5 3 3" xfId="1368" xr:uid="{00000000-0005-0000-0000-0000CD060000}"/>
    <cellStyle name="Output 5 3 3 2" xfId="2486" xr:uid="{00000000-0005-0000-0000-0000CE060000}"/>
    <cellStyle name="Output 5 3 4" xfId="1745" xr:uid="{00000000-0005-0000-0000-0000CF060000}"/>
    <cellStyle name="Output 5 4" xfId="744" xr:uid="{00000000-0005-0000-0000-0000D0060000}"/>
    <cellStyle name="Output 5 4 2" xfId="1211" xr:uid="{00000000-0005-0000-0000-0000D1060000}"/>
    <cellStyle name="Output 5 4 2 2" xfId="2329" xr:uid="{00000000-0005-0000-0000-0000D2060000}"/>
    <cellStyle name="Output 5 4 3" xfId="1492" xr:uid="{00000000-0005-0000-0000-0000D3060000}"/>
    <cellStyle name="Output 5 4 3 2" xfId="2610" xr:uid="{00000000-0005-0000-0000-0000D4060000}"/>
    <cellStyle name="Output 5 4 4" xfId="1869" xr:uid="{00000000-0005-0000-0000-0000D5060000}"/>
    <cellStyle name="Output 5 5" xfId="958" xr:uid="{00000000-0005-0000-0000-0000D6060000}"/>
    <cellStyle name="Output 5 5 2" xfId="2083" xr:uid="{00000000-0005-0000-0000-0000D7060000}"/>
    <cellStyle name="Output 5 6" xfId="903" xr:uid="{00000000-0005-0000-0000-0000D8060000}"/>
    <cellStyle name="Output 5 6 2" xfId="2028" xr:uid="{00000000-0005-0000-0000-0000D9060000}"/>
    <cellStyle name="Output 5 7" xfId="1616" xr:uid="{00000000-0005-0000-0000-0000DA060000}"/>
    <cellStyle name="Output 6" xfId="452" xr:uid="{00000000-0005-0000-0000-0000DB060000}"/>
    <cellStyle name="Output 6 2" xfId="520" xr:uid="{00000000-0005-0000-0000-0000DC060000}"/>
    <cellStyle name="Output 6 2 2" xfId="657" xr:uid="{00000000-0005-0000-0000-0000DD060000}"/>
    <cellStyle name="Output 6 2 2 2" xfId="1131" xr:uid="{00000000-0005-0000-0000-0000DE060000}"/>
    <cellStyle name="Output 6 2 2 2 2" xfId="2249" xr:uid="{00000000-0005-0000-0000-0000DF060000}"/>
    <cellStyle name="Output 6 2 2 3" xfId="1412" xr:uid="{00000000-0005-0000-0000-0000E0060000}"/>
    <cellStyle name="Output 6 2 2 3 2" xfId="2530" xr:uid="{00000000-0005-0000-0000-0000E1060000}"/>
    <cellStyle name="Output 6 2 2 4" xfId="1789" xr:uid="{00000000-0005-0000-0000-0000E2060000}"/>
    <cellStyle name="Output 6 2 3" xfId="791" xr:uid="{00000000-0005-0000-0000-0000E3060000}"/>
    <cellStyle name="Output 6 2 3 2" xfId="1258" xr:uid="{00000000-0005-0000-0000-0000E4060000}"/>
    <cellStyle name="Output 6 2 3 2 2" xfId="2376" xr:uid="{00000000-0005-0000-0000-0000E5060000}"/>
    <cellStyle name="Output 6 2 3 3" xfId="1539" xr:uid="{00000000-0005-0000-0000-0000E6060000}"/>
    <cellStyle name="Output 6 2 3 3 2" xfId="2657" xr:uid="{00000000-0005-0000-0000-0000E7060000}"/>
    <cellStyle name="Output 6 2 3 4" xfId="1916" xr:uid="{00000000-0005-0000-0000-0000E8060000}"/>
    <cellStyle name="Output 6 2 4" xfId="1000" xr:uid="{00000000-0005-0000-0000-0000E9060000}"/>
    <cellStyle name="Output 6 2 4 2" xfId="2125" xr:uid="{00000000-0005-0000-0000-0000EA060000}"/>
    <cellStyle name="Output 6 2 5" xfId="860" xr:uid="{00000000-0005-0000-0000-0000EB060000}"/>
    <cellStyle name="Output 6 2 5 2" xfId="1985" xr:uid="{00000000-0005-0000-0000-0000EC060000}"/>
    <cellStyle name="Output 6 2 6" xfId="1660" xr:uid="{00000000-0005-0000-0000-0000ED060000}"/>
    <cellStyle name="Output 6 3" xfId="594" xr:uid="{00000000-0005-0000-0000-0000EE060000}"/>
    <cellStyle name="Output 6 3 2" xfId="1068" xr:uid="{00000000-0005-0000-0000-0000EF060000}"/>
    <cellStyle name="Output 6 3 2 2" xfId="2186" xr:uid="{00000000-0005-0000-0000-0000F0060000}"/>
    <cellStyle name="Output 6 3 3" xfId="1349" xr:uid="{00000000-0005-0000-0000-0000F1060000}"/>
    <cellStyle name="Output 6 3 3 2" xfId="2467" xr:uid="{00000000-0005-0000-0000-0000F2060000}"/>
    <cellStyle name="Output 6 3 4" xfId="1726" xr:uid="{00000000-0005-0000-0000-0000F3060000}"/>
    <cellStyle name="Output 6 4" xfId="725" xr:uid="{00000000-0005-0000-0000-0000F4060000}"/>
    <cellStyle name="Output 6 4 2" xfId="1192" xr:uid="{00000000-0005-0000-0000-0000F5060000}"/>
    <cellStyle name="Output 6 4 2 2" xfId="2310" xr:uid="{00000000-0005-0000-0000-0000F6060000}"/>
    <cellStyle name="Output 6 4 3" xfId="1473" xr:uid="{00000000-0005-0000-0000-0000F7060000}"/>
    <cellStyle name="Output 6 4 3 2" xfId="2591" xr:uid="{00000000-0005-0000-0000-0000F8060000}"/>
    <cellStyle name="Output 6 4 4" xfId="1850" xr:uid="{00000000-0005-0000-0000-0000F9060000}"/>
    <cellStyle name="Output 6 5" xfId="942" xr:uid="{00000000-0005-0000-0000-0000FA060000}"/>
    <cellStyle name="Output 6 5 2" xfId="2067" xr:uid="{00000000-0005-0000-0000-0000FB060000}"/>
    <cellStyle name="Output 6 6" xfId="921" xr:uid="{00000000-0005-0000-0000-0000FC060000}"/>
    <cellStyle name="Output 6 6 2" xfId="2046" xr:uid="{00000000-0005-0000-0000-0000FD060000}"/>
    <cellStyle name="Output 6 7" xfId="1599" xr:uid="{00000000-0005-0000-0000-0000FE060000}"/>
    <cellStyle name="Output 7" xfId="507" xr:uid="{00000000-0005-0000-0000-0000FF060000}"/>
    <cellStyle name="Output 7 2" xfId="647" xr:uid="{00000000-0005-0000-0000-000000070000}"/>
    <cellStyle name="Output 7 2 2" xfId="1121" xr:uid="{00000000-0005-0000-0000-000001070000}"/>
    <cellStyle name="Output 7 2 2 2" xfId="2239" xr:uid="{00000000-0005-0000-0000-000002070000}"/>
    <cellStyle name="Output 7 2 3" xfId="1402" xr:uid="{00000000-0005-0000-0000-000003070000}"/>
    <cellStyle name="Output 7 2 3 2" xfId="2520" xr:uid="{00000000-0005-0000-0000-000004070000}"/>
    <cellStyle name="Output 7 2 4" xfId="1779" xr:uid="{00000000-0005-0000-0000-000005070000}"/>
    <cellStyle name="Output 7 3" xfId="778" xr:uid="{00000000-0005-0000-0000-000006070000}"/>
    <cellStyle name="Output 7 3 2" xfId="1245" xr:uid="{00000000-0005-0000-0000-000007070000}"/>
    <cellStyle name="Output 7 3 2 2" xfId="2363" xr:uid="{00000000-0005-0000-0000-000008070000}"/>
    <cellStyle name="Output 7 3 3" xfId="1526" xr:uid="{00000000-0005-0000-0000-000009070000}"/>
    <cellStyle name="Output 7 3 3 2" xfId="2644" xr:uid="{00000000-0005-0000-0000-00000A070000}"/>
    <cellStyle name="Output 7 3 4" xfId="1903" xr:uid="{00000000-0005-0000-0000-00000B070000}"/>
    <cellStyle name="Output 7 4" xfId="990" xr:uid="{00000000-0005-0000-0000-00000C070000}"/>
    <cellStyle name="Output 7 4 2" xfId="2115" xr:uid="{00000000-0005-0000-0000-00000D070000}"/>
    <cellStyle name="Output 7 5" xfId="870" xr:uid="{00000000-0005-0000-0000-00000E070000}"/>
    <cellStyle name="Output 7 5 2" xfId="1995" xr:uid="{00000000-0005-0000-0000-00000F070000}"/>
    <cellStyle name="Output 7 6" xfId="1647" xr:uid="{00000000-0005-0000-0000-000010070000}"/>
    <cellStyle name="Output 8" xfId="578" xr:uid="{00000000-0005-0000-0000-000011070000}"/>
    <cellStyle name="Output 8 2" xfId="1052" xr:uid="{00000000-0005-0000-0000-000012070000}"/>
    <cellStyle name="Output 8 2 2" xfId="2173" xr:uid="{00000000-0005-0000-0000-000013070000}"/>
    <cellStyle name="Output 8 3" xfId="1336" xr:uid="{00000000-0005-0000-0000-000014070000}"/>
    <cellStyle name="Output 8 3 2" xfId="2454" xr:uid="{00000000-0005-0000-0000-000015070000}"/>
    <cellStyle name="Output 8 4" xfId="1713" xr:uid="{00000000-0005-0000-0000-000016070000}"/>
    <cellStyle name="Output 9" xfId="709" xr:uid="{00000000-0005-0000-0000-000017070000}"/>
    <cellStyle name="Output 9 2" xfId="1179" xr:uid="{00000000-0005-0000-0000-000018070000}"/>
    <cellStyle name="Output 9 2 2" xfId="2297" xr:uid="{00000000-0005-0000-0000-000019070000}"/>
    <cellStyle name="Output 9 3" xfId="1460" xr:uid="{00000000-0005-0000-0000-00001A070000}"/>
    <cellStyle name="Output 9 3 2" xfId="2578" xr:uid="{00000000-0005-0000-0000-00001B070000}"/>
    <cellStyle name="Output 9 4" xfId="1837" xr:uid="{00000000-0005-0000-0000-00001C070000}"/>
    <cellStyle name="Output Amounts" xfId="291" xr:uid="{00000000-0005-0000-0000-00001D070000}"/>
    <cellStyle name="Output Column Headings" xfId="292" xr:uid="{00000000-0005-0000-0000-00001E070000}"/>
    <cellStyle name="Output Line Items" xfId="293" xr:uid="{00000000-0005-0000-0000-00001F070000}"/>
    <cellStyle name="Percent (0)" xfId="294" xr:uid="{00000000-0005-0000-0000-000020070000}"/>
    <cellStyle name="Percent [0]" xfId="295" xr:uid="{00000000-0005-0000-0000-000021070000}"/>
    <cellStyle name="Percent [00]" xfId="296" xr:uid="{00000000-0005-0000-0000-000022070000}"/>
    <cellStyle name="Percent [2]" xfId="297" xr:uid="{00000000-0005-0000-0000-000023070000}"/>
    <cellStyle name="Percent_#6 Temps &amp; Contractors" xfId="298" xr:uid="{00000000-0005-0000-0000-000024070000}"/>
    <cellStyle name="PERCENTAGE" xfId="299" xr:uid="{00000000-0005-0000-0000-000025070000}"/>
    <cellStyle name="performance report" xfId="300" xr:uid="{00000000-0005-0000-0000-000026070000}"/>
    <cellStyle name="performance report 2" xfId="472" xr:uid="{00000000-0005-0000-0000-000027070000}"/>
    <cellStyle name="performance report 2 2" xfId="540" xr:uid="{00000000-0005-0000-0000-000028070000}"/>
    <cellStyle name="performance report 2 2 2" xfId="811" xr:uid="{00000000-0005-0000-0000-000029070000}"/>
    <cellStyle name="performance report 2 2 2 2" xfId="1278" xr:uid="{00000000-0005-0000-0000-00002A070000}"/>
    <cellStyle name="performance report 2 2 2 2 2" xfId="2396" xr:uid="{00000000-0005-0000-0000-00002B070000}"/>
    <cellStyle name="performance report 2 2 2 3" xfId="1559" xr:uid="{00000000-0005-0000-0000-00002C070000}"/>
    <cellStyle name="performance report 2 2 2 3 2" xfId="2677" xr:uid="{00000000-0005-0000-0000-00002D070000}"/>
    <cellStyle name="performance report 2 2 2 4" xfId="1936" xr:uid="{00000000-0005-0000-0000-00002E070000}"/>
    <cellStyle name="performance report 2 2 3" xfId="1680" xr:uid="{00000000-0005-0000-0000-00002F070000}"/>
    <cellStyle name="performance report 2 3" xfId="614" xr:uid="{00000000-0005-0000-0000-000030070000}"/>
    <cellStyle name="performance report 2 3 2" xfId="1088" xr:uid="{00000000-0005-0000-0000-000031070000}"/>
    <cellStyle name="performance report 2 3 2 2" xfId="2206" xr:uid="{00000000-0005-0000-0000-000032070000}"/>
    <cellStyle name="performance report 2 3 3" xfId="1369" xr:uid="{00000000-0005-0000-0000-000033070000}"/>
    <cellStyle name="performance report 2 3 3 2" xfId="2487" xr:uid="{00000000-0005-0000-0000-000034070000}"/>
    <cellStyle name="performance report 2 3 4" xfId="1746" xr:uid="{00000000-0005-0000-0000-000035070000}"/>
    <cellStyle name="performance report 2 4" xfId="745" xr:uid="{00000000-0005-0000-0000-000036070000}"/>
    <cellStyle name="performance report 2 4 2" xfId="1212" xr:uid="{00000000-0005-0000-0000-000037070000}"/>
    <cellStyle name="performance report 2 4 2 2" xfId="2330" xr:uid="{00000000-0005-0000-0000-000038070000}"/>
    <cellStyle name="performance report 2 4 3" xfId="1493" xr:uid="{00000000-0005-0000-0000-000039070000}"/>
    <cellStyle name="performance report 2 4 3 2" xfId="2611" xr:uid="{00000000-0005-0000-0000-00003A070000}"/>
    <cellStyle name="performance report 2 4 4" xfId="1870" xr:uid="{00000000-0005-0000-0000-00003B070000}"/>
    <cellStyle name="performance report 3" xfId="451" xr:uid="{00000000-0005-0000-0000-00003C070000}"/>
    <cellStyle name="performance report 3 2" xfId="519" xr:uid="{00000000-0005-0000-0000-00003D070000}"/>
    <cellStyle name="performance report 3 2 2" xfId="790" xr:uid="{00000000-0005-0000-0000-00003E070000}"/>
    <cellStyle name="performance report 3 2 2 2" xfId="1257" xr:uid="{00000000-0005-0000-0000-00003F070000}"/>
    <cellStyle name="performance report 3 2 2 2 2" xfId="2375" xr:uid="{00000000-0005-0000-0000-000040070000}"/>
    <cellStyle name="performance report 3 2 2 3" xfId="1538" xr:uid="{00000000-0005-0000-0000-000041070000}"/>
    <cellStyle name="performance report 3 2 2 3 2" xfId="2656" xr:uid="{00000000-0005-0000-0000-000042070000}"/>
    <cellStyle name="performance report 3 2 2 4" xfId="1915" xr:uid="{00000000-0005-0000-0000-000043070000}"/>
    <cellStyle name="performance report 3 2 3" xfId="1659" xr:uid="{00000000-0005-0000-0000-000044070000}"/>
    <cellStyle name="performance report 3 3" xfId="593" xr:uid="{00000000-0005-0000-0000-000045070000}"/>
    <cellStyle name="performance report 3 3 2" xfId="1067" xr:uid="{00000000-0005-0000-0000-000046070000}"/>
    <cellStyle name="performance report 3 3 2 2" xfId="2185" xr:uid="{00000000-0005-0000-0000-000047070000}"/>
    <cellStyle name="performance report 3 3 3" xfId="1348" xr:uid="{00000000-0005-0000-0000-000048070000}"/>
    <cellStyle name="performance report 3 3 3 2" xfId="2466" xr:uid="{00000000-0005-0000-0000-000049070000}"/>
    <cellStyle name="performance report 3 3 4" xfId="1725" xr:uid="{00000000-0005-0000-0000-00004A070000}"/>
    <cellStyle name="performance report 3 4" xfId="724" xr:uid="{00000000-0005-0000-0000-00004B070000}"/>
    <cellStyle name="performance report 3 4 2" xfId="1191" xr:uid="{00000000-0005-0000-0000-00004C070000}"/>
    <cellStyle name="performance report 3 4 2 2" xfId="2309" xr:uid="{00000000-0005-0000-0000-00004D070000}"/>
    <cellStyle name="performance report 3 4 3" xfId="1472" xr:uid="{00000000-0005-0000-0000-00004E070000}"/>
    <cellStyle name="performance report 3 4 3 2" xfId="2590" xr:uid="{00000000-0005-0000-0000-00004F070000}"/>
    <cellStyle name="performance report 3 4 4" xfId="1849" xr:uid="{00000000-0005-0000-0000-000050070000}"/>
    <cellStyle name="Pourcentage_pldt" xfId="301" xr:uid="{00000000-0005-0000-0000-000051070000}"/>
    <cellStyle name="PrePop Currency (0)" xfId="302" xr:uid="{00000000-0005-0000-0000-000052070000}"/>
    <cellStyle name="PrePop Currency (2)" xfId="303" xr:uid="{00000000-0005-0000-0000-000053070000}"/>
    <cellStyle name="PrePop Units (0)" xfId="304" xr:uid="{00000000-0005-0000-0000-000054070000}"/>
    <cellStyle name="PrePop Units (1)" xfId="305" xr:uid="{00000000-0005-0000-0000-000055070000}"/>
    <cellStyle name="PrePop Units (2)" xfId="306" xr:uid="{00000000-0005-0000-0000-000056070000}"/>
    <cellStyle name="Ra" xfId="307" xr:uid="{00000000-0005-0000-0000-000057070000}"/>
    <cellStyle name="r_x000f_Crency_NAMNFI" xfId="308" xr:uid="{00000000-0005-0000-0000-000058070000}"/>
    <cellStyle name="RevList" xfId="309" xr:uid="{00000000-0005-0000-0000-000059070000}"/>
    <cellStyle name="-S" xfId="310" xr:uid="{00000000-0005-0000-0000-00005A070000}"/>
    <cellStyle name="s]_x000d__x000a_load=_x000d__x000a_run=C:\HNC\HNCSVR32.EXE_x000d__x000a_Beep=yes_x000d__x000a_NullPort=None_x000d__x000a_BorderWidth=3_x000d__x000a_CursorBlinkRate=530_x000d__x000a_DoubleClickSpeed=452_x000d__x000a_" xfId="311" xr:uid="{00000000-0005-0000-0000-00005B070000}"/>
    <cellStyle name="Standard_A" xfId="312" xr:uid="{00000000-0005-0000-0000-00005C070000}"/>
    <cellStyle name="subhead" xfId="313" xr:uid="{00000000-0005-0000-0000-00005D070000}"/>
    <cellStyle name="Subtotal" xfId="314" xr:uid="{00000000-0005-0000-0000-00005E070000}"/>
    <cellStyle name="Table_Header" xfId="315" xr:uid="{00000000-0005-0000-0000-00005F070000}"/>
    <cellStyle name="TEST" xfId="316" xr:uid="{00000000-0005-0000-0000-000060070000}"/>
    <cellStyle name="Text Indent A" xfId="317" xr:uid="{00000000-0005-0000-0000-000061070000}"/>
    <cellStyle name="Text Indent B" xfId="318" xr:uid="{00000000-0005-0000-0000-000062070000}"/>
    <cellStyle name="Text Indent C" xfId="319" xr:uid="{00000000-0005-0000-0000-000063070000}"/>
    <cellStyle name="þ_x001d_ð'&amp;Oy?Hy9_x0008__x000f__x0007_æ_x0007__x0007__x0001__x0001_" xfId="320" xr:uid="{00000000-0005-0000-0000-000064070000}"/>
    <cellStyle name="Tickmark" xfId="321" xr:uid="{00000000-0005-0000-0000-000065070000}"/>
    <cellStyle name="Title" xfId="322" xr:uid="{00000000-0005-0000-0000-000066070000}"/>
    <cellStyle name="Total" xfId="323" xr:uid="{00000000-0005-0000-0000-000067070000}"/>
    <cellStyle name="Underline_Double" xfId="324" xr:uid="{00000000-0005-0000-0000-000068070000}"/>
    <cellStyle name="Validation" xfId="325" xr:uid="{00000000-0005-0000-0000-000069070000}"/>
    <cellStyle name="W?rung [0]_gewinn98" xfId="326" xr:uid="{00000000-0005-0000-0000-00006A070000}"/>
    <cellStyle name="W?rung_gewinn98" xfId="327" xr:uid="{00000000-0005-0000-0000-00006B070000}"/>
    <cellStyle name="Währung [0]_Inhalt" xfId="328" xr:uid="{00000000-0005-0000-0000-00006C070000}"/>
    <cellStyle name="Währung_Inhalt" xfId="329" xr:uid="{00000000-0005-0000-0000-00006D070000}"/>
    <cellStyle name="Warning Text" xfId="330" xr:uid="{00000000-0005-0000-0000-00006E070000}"/>
    <cellStyle name="WhiteCells" xfId="331" xr:uid="{00000000-0005-0000-0000-00006F070000}"/>
    <cellStyle name="WingDing" xfId="332" xr:uid="{00000000-0005-0000-0000-000070070000}"/>
    <cellStyle name="スタイル 1" xfId="333" xr:uid="{00000000-0005-0000-0000-000071070000}"/>
    <cellStyle name="パーセント 2" xfId="334" xr:uid="{00000000-0005-0000-0000-000072070000}"/>
    <cellStyle name="계정과목" xfId="335" xr:uid="{00000000-0005-0000-0000-000073070000}"/>
    <cellStyle name="고정소숫점" xfId="336" xr:uid="{00000000-0005-0000-0000-000074070000}"/>
    <cellStyle name="고정출력1" xfId="337" xr:uid="{00000000-0005-0000-0000-000075070000}"/>
    <cellStyle name="고정출력2" xfId="338" xr:uid="{00000000-0005-0000-0000-000076070000}"/>
    <cellStyle name="괄호금액" xfId="339" xr:uid="{00000000-0005-0000-0000-000077070000}"/>
    <cellStyle name="咬訌裝?INCOM1" xfId="340" xr:uid="{00000000-0005-0000-0000-000078070000}"/>
    <cellStyle name="咬訌裝?INCOM10" xfId="341" xr:uid="{00000000-0005-0000-0000-000079070000}"/>
    <cellStyle name="咬訌裝?INCOM2" xfId="342" xr:uid="{00000000-0005-0000-0000-00007A070000}"/>
    <cellStyle name="咬訌裝?INCOM3" xfId="343" xr:uid="{00000000-0005-0000-0000-00007B070000}"/>
    <cellStyle name="咬訌裝?INCOM4" xfId="344" xr:uid="{00000000-0005-0000-0000-00007C070000}"/>
    <cellStyle name="咬訌裝?INCOM5" xfId="345" xr:uid="{00000000-0005-0000-0000-00007D070000}"/>
    <cellStyle name="咬訌裝?INCOM6" xfId="346" xr:uid="{00000000-0005-0000-0000-00007E070000}"/>
    <cellStyle name="咬訌裝?INCOM7" xfId="347" xr:uid="{00000000-0005-0000-0000-00007F070000}"/>
    <cellStyle name="咬訌裝?INCOM8" xfId="348" xr:uid="{00000000-0005-0000-0000-000080070000}"/>
    <cellStyle name="咬訌裝?INCOM9" xfId="349" xr:uid="{00000000-0005-0000-0000-000081070000}"/>
    <cellStyle name="咬訌裝?PRIB11" xfId="350" xr:uid="{00000000-0005-0000-0000-000082070000}"/>
    <cellStyle name="금액" xfId="351" xr:uid="{00000000-0005-0000-0000-000083070000}"/>
    <cellStyle name="금액 2" xfId="473" xr:uid="{00000000-0005-0000-0000-000084070000}"/>
    <cellStyle name="금액 2 2" xfId="541" xr:uid="{00000000-0005-0000-0000-000085070000}"/>
    <cellStyle name="금액 2 2 2" xfId="812" xr:uid="{00000000-0005-0000-0000-000086070000}"/>
    <cellStyle name="금액 2 2 2 2" xfId="1279" xr:uid="{00000000-0005-0000-0000-000087070000}"/>
    <cellStyle name="금액 2 2 2 2 2" xfId="2397" xr:uid="{00000000-0005-0000-0000-000088070000}"/>
    <cellStyle name="금액 2 2 2 3" xfId="1560" xr:uid="{00000000-0005-0000-0000-000089070000}"/>
    <cellStyle name="금액 2 2 2 3 2" xfId="2678" xr:uid="{00000000-0005-0000-0000-00008A070000}"/>
    <cellStyle name="금액 2 2 2 4" xfId="1937" xr:uid="{00000000-0005-0000-0000-00008B070000}"/>
    <cellStyle name="금액 2 2 3" xfId="1681" xr:uid="{00000000-0005-0000-0000-00008C070000}"/>
    <cellStyle name="금액 2 3" xfId="615" xr:uid="{00000000-0005-0000-0000-00008D070000}"/>
    <cellStyle name="금액 2 3 2" xfId="1089" xr:uid="{00000000-0005-0000-0000-00008E070000}"/>
    <cellStyle name="금액 2 3 2 2" xfId="2207" xr:uid="{00000000-0005-0000-0000-00008F070000}"/>
    <cellStyle name="금액 2 3 3" xfId="1370" xr:uid="{00000000-0005-0000-0000-000090070000}"/>
    <cellStyle name="금액 2 3 3 2" xfId="2488" xr:uid="{00000000-0005-0000-0000-000091070000}"/>
    <cellStyle name="금액 2 3 4" xfId="1747" xr:uid="{00000000-0005-0000-0000-000092070000}"/>
    <cellStyle name="금액 2 4" xfId="746" xr:uid="{00000000-0005-0000-0000-000093070000}"/>
    <cellStyle name="금액 2 4 2" xfId="1213" xr:uid="{00000000-0005-0000-0000-000094070000}"/>
    <cellStyle name="금액 2 4 2 2" xfId="2331" xr:uid="{00000000-0005-0000-0000-000095070000}"/>
    <cellStyle name="금액 2 4 3" xfId="1494" xr:uid="{00000000-0005-0000-0000-000096070000}"/>
    <cellStyle name="금액 2 4 3 2" xfId="2612" xr:uid="{00000000-0005-0000-0000-000097070000}"/>
    <cellStyle name="금액 2 4 4" xfId="1871" xr:uid="{00000000-0005-0000-0000-000098070000}"/>
    <cellStyle name="금액 3" xfId="450" xr:uid="{00000000-0005-0000-0000-000099070000}"/>
    <cellStyle name="금액 3 2" xfId="518" xr:uid="{00000000-0005-0000-0000-00009A070000}"/>
    <cellStyle name="금액 3 2 2" xfId="789" xr:uid="{00000000-0005-0000-0000-00009B070000}"/>
    <cellStyle name="금액 3 2 2 2" xfId="1256" xr:uid="{00000000-0005-0000-0000-00009C070000}"/>
    <cellStyle name="금액 3 2 2 2 2" xfId="2374" xr:uid="{00000000-0005-0000-0000-00009D070000}"/>
    <cellStyle name="금액 3 2 2 3" xfId="1537" xr:uid="{00000000-0005-0000-0000-00009E070000}"/>
    <cellStyle name="금액 3 2 2 3 2" xfId="2655" xr:uid="{00000000-0005-0000-0000-00009F070000}"/>
    <cellStyle name="금액 3 2 2 4" xfId="1914" xr:uid="{00000000-0005-0000-0000-0000A0070000}"/>
    <cellStyle name="금액 3 2 3" xfId="1658" xr:uid="{00000000-0005-0000-0000-0000A1070000}"/>
    <cellStyle name="금액 3 3" xfId="592" xr:uid="{00000000-0005-0000-0000-0000A2070000}"/>
    <cellStyle name="금액 3 3 2" xfId="1066" xr:uid="{00000000-0005-0000-0000-0000A3070000}"/>
    <cellStyle name="금액 3 3 2 2" xfId="2184" xr:uid="{00000000-0005-0000-0000-0000A4070000}"/>
    <cellStyle name="금액 3 3 3" xfId="1347" xr:uid="{00000000-0005-0000-0000-0000A5070000}"/>
    <cellStyle name="금액 3 3 3 2" xfId="2465" xr:uid="{00000000-0005-0000-0000-0000A6070000}"/>
    <cellStyle name="금액 3 3 4" xfId="1724" xr:uid="{00000000-0005-0000-0000-0000A7070000}"/>
    <cellStyle name="금액 3 4" xfId="723" xr:uid="{00000000-0005-0000-0000-0000A8070000}"/>
    <cellStyle name="금액 3 4 2" xfId="1190" xr:uid="{00000000-0005-0000-0000-0000A9070000}"/>
    <cellStyle name="금액 3 4 2 2" xfId="2308" xr:uid="{00000000-0005-0000-0000-0000AA070000}"/>
    <cellStyle name="금액 3 4 3" xfId="1471" xr:uid="{00000000-0005-0000-0000-0000AB070000}"/>
    <cellStyle name="금액 3 4 3 2" xfId="2589" xr:uid="{00000000-0005-0000-0000-0000AC070000}"/>
    <cellStyle name="금액 3 4 4" xfId="1848" xr:uid="{00000000-0005-0000-0000-0000AD070000}"/>
    <cellStyle name="나열번호" xfId="352" xr:uid="{00000000-0005-0000-0000-0000AE070000}"/>
    <cellStyle name="날짜" xfId="353" xr:uid="{00000000-0005-0000-0000-0000AF070000}"/>
    <cellStyle name="달러" xfId="354" xr:uid="{00000000-0005-0000-0000-0000B0070000}"/>
    <cellStyle name="뒤에 오는 하이퍼링크" xfId="355" xr:uid="{00000000-0005-0000-0000-0000B1070000}"/>
    <cellStyle name="똿뗦먛귟 [0.00]_PRODUCT DETAIL Q1" xfId="356" xr:uid="{00000000-0005-0000-0000-0000B2070000}"/>
    <cellStyle name="똿뗦먛귟_PRODUCT DETAIL Q1" xfId="357" xr:uid="{00000000-0005-0000-0000-0000B3070000}"/>
    <cellStyle name="믅됞 [0.00]_laroux" xfId="358" xr:uid="{00000000-0005-0000-0000-0000B4070000}"/>
    <cellStyle name="믅됞_laroux" xfId="359" xr:uid="{00000000-0005-0000-0000-0000B5070000}"/>
    <cellStyle name="백" xfId="360" xr:uid="{00000000-0005-0000-0000-0000B6070000}"/>
    <cellStyle name="백분율" xfId="2" builtinId="5"/>
    <cellStyle name="백분율 2" xfId="6" xr:uid="{00000000-0005-0000-0000-0000B8070000}"/>
    <cellStyle name="백분율 2 2" xfId="25" xr:uid="{00000000-0005-0000-0000-0000B9070000}"/>
    <cellStyle name="백분율 2 2 10" xfId="18" xr:uid="{00000000-0005-0000-0000-0000BA070000}"/>
    <cellStyle name="백분율 2 2 2" xfId="402" xr:uid="{00000000-0005-0000-0000-0000BB070000}"/>
    <cellStyle name="백분율 2 3" xfId="49" xr:uid="{00000000-0005-0000-0000-0000BC070000}"/>
    <cellStyle name="백분율 21" xfId="27" xr:uid="{00000000-0005-0000-0000-0000BD070000}"/>
    <cellStyle name="백분율 7" xfId="19" xr:uid="{00000000-0005-0000-0000-0000BE070000}"/>
    <cellStyle name="백분율 7 2" xfId="36" xr:uid="{00000000-0005-0000-0000-0000BF070000}"/>
    <cellStyle name="백분율 7 2 2" xfId="445" xr:uid="{00000000-0005-0000-0000-0000C0070000}"/>
    <cellStyle name="백분율 7 2 2 2" xfId="588" xr:uid="{00000000-0005-0000-0000-0000C1070000}"/>
    <cellStyle name="백분율 7 2 2 2 2" xfId="1062" xr:uid="{00000000-0005-0000-0000-0000C2070000}"/>
    <cellStyle name="백분율 7 2 2 3" xfId="719" xr:uid="{00000000-0005-0000-0000-0000C3070000}"/>
    <cellStyle name="백분율 7 2 3" xfId="573" xr:uid="{00000000-0005-0000-0000-0000C4070000}"/>
    <cellStyle name="백분율 7 2 3 2" xfId="1047" xr:uid="{00000000-0005-0000-0000-0000C5070000}"/>
    <cellStyle name="백분율 7 2 4" xfId="704" xr:uid="{00000000-0005-0000-0000-0000C6070000}"/>
    <cellStyle name="백분율 7 3" xfId="442" xr:uid="{00000000-0005-0000-0000-0000C7070000}"/>
    <cellStyle name="백분율 7 3 2" xfId="587" xr:uid="{00000000-0005-0000-0000-0000C8070000}"/>
    <cellStyle name="백분율 7 3 2 2" xfId="1061" xr:uid="{00000000-0005-0000-0000-0000C9070000}"/>
    <cellStyle name="백분율 7 3 3" xfId="718" xr:uid="{00000000-0005-0000-0000-0000CA070000}"/>
    <cellStyle name="백분율 7 4" xfId="571" xr:uid="{00000000-0005-0000-0000-0000CB070000}"/>
    <cellStyle name="백분율 7 4 2" xfId="1045" xr:uid="{00000000-0005-0000-0000-0000CC070000}"/>
    <cellStyle name="백분율 7 5" xfId="702" xr:uid="{00000000-0005-0000-0000-0000CD070000}"/>
    <cellStyle name="백분율 8" xfId="23" xr:uid="{00000000-0005-0000-0000-0000CE070000}"/>
    <cellStyle name="뷭?_BOOKSHIP" xfId="361" xr:uid="{00000000-0005-0000-0000-0000CF070000}"/>
    <cellStyle name="선택영역의 가운데로" xfId="362" xr:uid="{00000000-0005-0000-0000-0000D0070000}"/>
    <cellStyle name="선택영역의 가운데로 2" xfId="424" xr:uid="{00000000-0005-0000-0000-0000D1070000}"/>
    <cellStyle name="선택영역의 가운데로 2 10" xfId="930" xr:uid="{00000000-0005-0000-0000-0000D2070000}"/>
    <cellStyle name="선택영역의 가운데로 2 10 2" xfId="2055" xr:uid="{00000000-0005-0000-0000-0000D3070000}"/>
    <cellStyle name="선택영역의 가운데로 2 11" xfId="1591" xr:uid="{00000000-0005-0000-0000-0000D4070000}"/>
    <cellStyle name="선택영역의 가운데로 2 2" xfId="478" xr:uid="{00000000-0005-0000-0000-0000D5070000}"/>
    <cellStyle name="선택영역의 가운데로 2 2 2" xfId="545" xr:uid="{00000000-0005-0000-0000-0000D6070000}"/>
    <cellStyle name="선택영역의 가운데로 2 2 2 2" xfId="677" xr:uid="{00000000-0005-0000-0000-0000D7070000}"/>
    <cellStyle name="선택영역의 가운데로 2 2 2 2 2" xfId="1151" xr:uid="{00000000-0005-0000-0000-0000D8070000}"/>
    <cellStyle name="선택영역의 가운데로 2 2 2 2 2 2" xfId="2269" xr:uid="{00000000-0005-0000-0000-0000D9070000}"/>
    <cellStyle name="선택영역의 가운데로 2 2 2 2 3" xfId="1432" xr:uid="{00000000-0005-0000-0000-0000DA070000}"/>
    <cellStyle name="선택영역의 가운데로 2 2 2 2 3 2" xfId="2550" xr:uid="{00000000-0005-0000-0000-0000DB070000}"/>
    <cellStyle name="선택영역의 가운데로 2 2 2 2 4" xfId="1809" xr:uid="{00000000-0005-0000-0000-0000DC070000}"/>
    <cellStyle name="선택영역의 가운데로 2 2 2 3" xfId="816" xr:uid="{00000000-0005-0000-0000-0000DD070000}"/>
    <cellStyle name="선택영역의 가운데로 2 2 2 3 2" xfId="1283" xr:uid="{00000000-0005-0000-0000-0000DE070000}"/>
    <cellStyle name="선택영역의 가운데로 2 2 2 3 2 2" xfId="2401" xr:uid="{00000000-0005-0000-0000-0000DF070000}"/>
    <cellStyle name="선택영역의 가운데로 2 2 2 3 3" xfId="1564" xr:uid="{00000000-0005-0000-0000-0000E0070000}"/>
    <cellStyle name="선택영역의 가운데로 2 2 2 3 3 2" xfId="2682" xr:uid="{00000000-0005-0000-0000-0000E1070000}"/>
    <cellStyle name="선택영역의 가운데로 2 2 2 3 4" xfId="1941" xr:uid="{00000000-0005-0000-0000-0000E2070000}"/>
    <cellStyle name="선택영역의 가운데로 2 2 2 4" xfId="1020" xr:uid="{00000000-0005-0000-0000-0000E3070000}"/>
    <cellStyle name="선택영역의 가운데로 2 2 2 4 2" xfId="2145" xr:uid="{00000000-0005-0000-0000-0000E4070000}"/>
    <cellStyle name="선택영역의 가운데로 2 2 2 5" xfId="1308" xr:uid="{00000000-0005-0000-0000-0000E5070000}"/>
    <cellStyle name="선택영역의 가운데로 2 2 2 5 2" xfId="2426" xr:uid="{00000000-0005-0000-0000-0000E6070000}"/>
    <cellStyle name="선택영역의 가운데로 2 2 2 6" xfId="1685" xr:uid="{00000000-0005-0000-0000-0000E7070000}"/>
    <cellStyle name="선택영역의 가운데로 2 2 3" xfId="619" xr:uid="{00000000-0005-0000-0000-0000E8070000}"/>
    <cellStyle name="선택영역의 가운데로 2 2 3 2" xfId="1093" xr:uid="{00000000-0005-0000-0000-0000E9070000}"/>
    <cellStyle name="선택영역의 가운데로 2 2 3 2 2" xfId="2211" xr:uid="{00000000-0005-0000-0000-0000EA070000}"/>
    <cellStyle name="선택영역의 가운데로 2 2 3 3" xfId="1374" xr:uid="{00000000-0005-0000-0000-0000EB070000}"/>
    <cellStyle name="선택영역의 가운데로 2 2 3 3 2" xfId="2492" xr:uid="{00000000-0005-0000-0000-0000EC070000}"/>
    <cellStyle name="선택영역의 가운데로 2 2 3 4" xfId="1751" xr:uid="{00000000-0005-0000-0000-0000ED070000}"/>
    <cellStyle name="선택영역의 가운데로 2 2 4" xfId="750" xr:uid="{00000000-0005-0000-0000-0000EE070000}"/>
    <cellStyle name="선택영역의 가운데로 2 2 4 2" xfId="1217" xr:uid="{00000000-0005-0000-0000-0000EF070000}"/>
    <cellStyle name="선택영역의 가운데로 2 2 4 2 2" xfId="2335" xr:uid="{00000000-0005-0000-0000-0000F0070000}"/>
    <cellStyle name="선택영역의 가운데로 2 2 4 3" xfId="1498" xr:uid="{00000000-0005-0000-0000-0000F1070000}"/>
    <cellStyle name="선택영역의 가운데로 2 2 4 3 2" xfId="2616" xr:uid="{00000000-0005-0000-0000-0000F2070000}"/>
    <cellStyle name="선택영역의 가운데로 2 2 4 4" xfId="1875" xr:uid="{00000000-0005-0000-0000-0000F3070000}"/>
    <cellStyle name="선택영역의 가운데로 2 2 5" xfId="962" xr:uid="{00000000-0005-0000-0000-0000F4070000}"/>
    <cellStyle name="선택영역의 가운데로 2 2 5 2" xfId="2087" xr:uid="{00000000-0005-0000-0000-0000F5070000}"/>
    <cellStyle name="선택영역의 가운데로 2 2 6" xfId="899" xr:uid="{00000000-0005-0000-0000-0000F6070000}"/>
    <cellStyle name="선택영역의 가운데로 2 2 6 2" xfId="2024" xr:uid="{00000000-0005-0000-0000-0000F7070000}"/>
    <cellStyle name="선택영역의 가운데로 2 2 7" xfId="1619" xr:uid="{00000000-0005-0000-0000-0000F8070000}"/>
    <cellStyle name="선택영역의 가운데로 2 3" xfId="484" xr:uid="{00000000-0005-0000-0000-0000F9070000}"/>
    <cellStyle name="선택영역의 가운데로 2 3 2" xfId="551" xr:uid="{00000000-0005-0000-0000-0000FA070000}"/>
    <cellStyle name="선택영역의 가운데로 2 3 2 2" xfId="683" xr:uid="{00000000-0005-0000-0000-0000FB070000}"/>
    <cellStyle name="선택영역의 가운데로 2 3 2 2 2" xfId="1157" xr:uid="{00000000-0005-0000-0000-0000FC070000}"/>
    <cellStyle name="선택영역의 가운데로 2 3 2 2 2 2" xfId="2275" xr:uid="{00000000-0005-0000-0000-0000FD070000}"/>
    <cellStyle name="선택영역의 가운데로 2 3 2 2 3" xfId="1438" xr:uid="{00000000-0005-0000-0000-0000FE070000}"/>
    <cellStyle name="선택영역의 가운데로 2 3 2 2 3 2" xfId="2556" xr:uid="{00000000-0005-0000-0000-0000FF070000}"/>
    <cellStyle name="선택영역의 가운데로 2 3 2 2 4" xfId="1815" xr:uid="{00000000-0005-0000-0000-000000080000}"/>
    <cellStyle name="선택영역의 가운데로 2 3 2 3" xfId="822" xr:uid="{00000000-0005-0000-0000-000001080000}"/>
    <cellStyle name="선택영역의 가운데로 2 3 2 3 2" xfId="1289" xr:uid="{00000000-0005-0000-0000-000002080000}"/>
    <cellStyle name="선택영역의 가운데로 2 3 2 3 2 2" xfId="2407" xr:uid="{00000000-0005-0000-0000-000003080000}"/>
    <cellStyle name="선택영역의 가운데로 2 3 2 3 3" xfId="1570" xr:uid="{00000000-0005-0000-0000-000004080000}"/>
    <cellStyle name="선택영역의 가운데로 2 3 2 3 3 2" xfId="2688" xr:uid="{00000000-0005-0000-0000-000005080000}"/>
    <cellStyle name="선택영역의 가운데로 2 3 2 3 4" xfId="1947" xr:uid="{00000000-0005-0000-0000-000006080000}"/>
    <cellStyle name="선택영역의 가운데로 2 3 2 4" xfId="1026" xr:uid="{00000000-0005-0000-0000-000007080000}"/>
    <cellStyle name="선택영역의 가운데로 2 3 2 4 2" xfId="2151" xr:uid="{00000000-0005-0000-0000-000008080000}"/>
    <cellStyle name="선택영역의 가운데로 2 3 2 5" xfId="1314" xr:uid="{00000000-0005-0000-0000-000009080000}"/>
    <cellStyle name="선택영역의 가운데로 2 3 2 5 2" xfId="2432" xr:uid="{00000000-0005-0000-0000-00000A080000}"/>
    <cellStyle name="선택영역의 가운데로 2 3 2 6" xfId="1691" xr:uid="{00000000-0005-0000-0000-00000B080000}"/>
    <cellStyle name="선택영역의 가운데로 2 3 3" xfId="625" xr:uid="{00000000-0005-0000-0000-00000C080000}"/>
    <cellStyle name="선택영역의 가운데로 2 3 3 2" xfId="1099" xr:uid="{00000000-0005-0000-0000-00000D080000}"/>
    <cellStyle name="선택영역의 가운데로 2 3 3 2 2" xfId="2217" xr:uid="{00000000-0005-0000-0000-00000E080000}"/>
    <cellStyle name="선택영역의 가운데로 2 3 3 3" xfId="1380" xr:uid="{00000000-0005-0000-0000-00000F080000}"/>
    <cellStyle name="선택영역의 가운데로 2 3 3 3 2" xfId="2498" xr:uid="{00000000-0005-0000-0000-000010080000}"/>
    <cellStyle name="선택영역의 가운데로 2 3 3 4" xfId="1757" xr:uid="{00000000-0005-0000-0000-000011080000}"/>
    <cellStyle name="선택영역의 가운데로 2 3 4" xfId="756" xr:uid="{00000000-0005-0000-0000-000012080000}"/>
    <cellStyle name="선택영역의 가운데로 2 3 4 2" xfId="1223" xr:uid="{00000000-0005-0000-0000-000013080000}"/>
    <cellStyle name="선택영역의 가운데로 2 3 4 2 2" xfId="2341" xr:uid="{00000000-0005-0000-0000-000014080000}"/>
    <cellStyle name="선택영역의 가운데로 2 3 4 3" xfId="1504" xr:uid="{00000000-0005-0000-0000-000015080000}"/>
    <cellStyle name="선택영역의 가운데로 2 3 4 3 2" xfId="2622" xr:uid="{00000000-0005-0000-0000-000016080000}"/>
    <cellStyle name="선택영역의 가운데로 2 3 4 4" xfId="1881" xr:uid="{00000000-0005-0000-0000-000017080000}"/>
    <cellStyle name="선택영역의 가운데로 2 3 5" xfId="968" xr:uid="{00000000-0005-0000-0000-000018080000}"/>
    <cellStyle name="선택영역의 가운데로 2 3 5 2" xfId="2093" xr:uid="{00000000-0005-0000-0000-000019080000}"/>
    <cellStyle name="선택영역의 가운데로 2 3 6" xfId="893" xr:uid="{00000000-0005-0000-0000-00001A080000}"/>
    <cellStyle name="선택영역의 가운데로 2 3 6 2" xfId="2018" xr:uid="{00000000-0005-0000-0000-00001B080000}"/>
    <cellStyle name="선택영역의 가운데로 2 3 7" xfId="1625" xr:uid="{00000000-0005-0000-0000-00001C080000}"/>
    <cellStyle name="선택영역의 가운데로 2 4" xfId="490" xr:uid="{00000000-0005-0000-0000-00001D080000}"/>
    <cellStyle name="선택영역의 가운데로 2 4 2" xfId="557" xr:uid="{00000000-0005-0000-0000-00001E080000}"/>
    <cellStyle name="선택영역의 가운데로 2 4 2 2" xfId="689" xr:uid="{00000000-0005-0000-0000-00001F080000}"/>
    <cellStyle name="선택영역의 가운데로 2 4 2 2 2" xfId="1163" xr:uid="{00000000-0005-0000-0000-000020080000}"/>
    <cellStyle name="선택영역의 가운데로 2 4 2 2 2 2" xfId="2281" xr:uid="{00000000-0005-0000-0000-000021080000}"/>
    <cellStyle name="선택영역의 가운데로 2 4 2 2 3" xfId="1444" xr:uid="{00000000-0005-0000-0000-000022080000}"/>
    <cellStyle name="선택영역의 가운데로 2 4 2 2 3 2" xfId="2562" xr:uid="{00000000-0005-0000-0000-000023080000}"/>
    <cellStyle name="선택영역의 가운데로 2 4 2 2 4" xfId="1821" xr:uid="{00000000-0005-0000-0000-000024080000}"/>
    <cellStyle name="선택영역의 가운데로 2 4 2 3" xfId="828" xr:uid="{00000000-0005-0000-0000-000025080000}"/>
    <cellStyle name="선택영역의 가운데로 2 4 2 3 2" xfId="1295" xr:uid="{00000000-0005-0000-0000-000026080000}"/>
    <cellStyle name="선택영역의 가운데로 2 4 2 3 2 2" xfId="2413" xr:uid="{00000000-0005-0000-0000-000027080000}"/>
    <cellStyle name="선택영역의 가운데로 2 4 2 3 3" xfId="1576" xr:uid="{00000000-0005-0000-0000-000028080000}"/>
    <cellStyle name="선택영역의 가운데로 2 4 2 3 3 2" xfId="2694" xr:uid="{00000000-0005-0000-0000-000029080000}"/>
    <cellStyle name="선택영역의 가운데로 2 4 2 3 4" xfId="1953" xr:uid="{00000000-0005-0000-0000-00002A080000}"/>
    <cellStyle name="선택영역의 가운데로 2 4 2 4" xfId="1032" xr:uid="{00000000-0005-0000-0000-00002B080000}"/>
    <cellStyle name="선택영역의 가운데로 2 4 2 4 2" xfId="2157" xr:uid="{00000000-0005-0000-0000-00002C080000}"/>
    <cellStyle name="선택영역의 가운데로 2 4 2 5" xfId="1320" xr:uid="{00000000-0005-0000-0000-00002D080000}"/>
    <cellStyle name="선택영역의 가운데로 2 4 2 5 2" xfId="2438" xr:uid="{00000000-0005-0000-0000-00002E080000}"/>
    <cellStyle name="선택영역의 가운데로 2 4 2 6" xfId="1697" xr:uid="{00000000-0005-0000-0000-00002F080000}"/>
    <cellStyle name="선택영역의 가운데로 2 4 3" xfId="631" xr:uid="{00000000-0005-0000-0000-000030080000}"/>
    <cellStyle name="선택영역의 가운데로 2 4 3 2" xfId="1105" xr:uid="{00000000-0005-0000-0000-000031080000}"/>
    <cellStyle name="선택영역의 가운데로 2 4 3 2 2" xfId="2223" xr:uid="{00000000-0005-0000-0000-000032080000}"/>
    <cellStyle name="선택영역의 가운데로 2 4 3 3" xfId="1386" xr:uid="{00000000-0005-0000-0000-000033080000}"/>
    <cellStyle name="선택영역의 가운데로 2 4 3 3 2" xfId="2504" xr:uid="{00000000-0005-0000-0000-000034080000}"/>
    <cellStyle name="선택영역의 가운데로 2 4 3 4" xfId="1763" xr:uid="{00000000-0005-0000-0000-000035080000}"/>
    <cellStyle name="선택영역의 가운데로 2 4 4" xfId="762" xr:uid="{00000000-0005-0000-0000-000036080000}"/>
    <cellStyle name="선택영역의 가운데로 2 4 4 2" xfId="1229" xr:uid="{00000000-0005-0000-0000-000037080000}"/>
    <cellStyle name="선택영역의 가운데로 2 4 4 2 2" xfId="2347" xr:uid="{00000000-0005-0000-0000-000038080000}"/>
    <cellStyle name="선택영역의 가운데로 2 4 4 3" xfId="1510" xr:uid="{00000000-0005-0000-0000-000039080000}"/>
    <cellStyle name="선택영역의 가운데로 2 4 4 3 2" xfId="2628" xr:uid="{00000000-0005-0000-0000-00003A080000}"/>
    <cellStyle name="선택영역의 가운데로 2 4 4 4" xfId="1887" xr:uid="{00000000-0005-0000-0000-00003B080000}"/>
    <cellStyle name="선택영역의 가운데로 2 4 5" xfId="974" xr:uid="{00000000-0005-0000-0000-00003C080000}"/>
    <cellStyle name="선택영역의 가운데로 2 4 5 2" xfId="2099" xr:uid="{00000000-0005-0000-0000-00003D080000}"/>
    <cellStyle name="선택영역의 가운데로 2 4 6" xfId="886" xr:uid="{00000000-0005-0000-0000-00003E080000}"/>
    <cellStyle name="선택영역의 가운데로 2 4 6 2" xfId="2011" xr:uid="{00000000-0005-0000-0000-00003F080000}"/>
    <cellStyle name="선택영역의 가운데로 2 4 7" xfId="1631" xr:uid="{00000000-0005-0000-0000-000040080000}"/>
    <cellStyle name="선택영역의 가운데로 2 5" xfId="497" xr:uid="{00000000-0005-0000-0000-000041080000}"/>
    <cellStyle name="선택영역의 가운데로 2 5 2" xfId="563" xr:uid="{00000000-0005-0000-0000-000042080000}"/>
    <cellStyle name="선택영역의 가운데로 2 5 2 2" xfId="695" xr:uid="{00000000-0005-0000-0000-000043080000}"/>
    <cellStyle name="선택영역의 가운데로 2 5 2 2 2" xfId="1169" xr:uid="{00000000-0005-0000-0000-000044080000}"/>
    <cellStyle name="선택영역의 가운데로 2 5 2 2 2 2" xfId="2287" xr:uid="{00000000-0005-0000-0000-000045080000}"/>
    <cellStyle name="선택영역의 가운데로 2 5 2 2 3" xfId="1450" xr:uid="{00000000-0005-0000-0000-000046080000}"/>
    <cellStyle name="선택영역의 가운데로 2 5 2 2 3 2" xfId="2568" xr:uid="{00000000-0005-0000-0000-000047080000}"/>
    <cellStyle name="선택영역의 가운데로 2 5 2 2 4" xfId="1827" xr:uid="{00000000-0005-0000-0000-000048080000}"/>
    <cellStyle name="선택영역의 가운데로 2 5 2 3" xfId="834" xr:uid="{00000000-0005-0000-0000-000049080000}"/>
    <cellStyle name="선택영역의 가운데로 2 5 2 3 2" xfId="1301" xr:uid="{00000000-0005-0000-0000-00004A080000}"/>
    <cellStyle name="선택영역의 가운데로 2 5 2 3 2 2" xfId="2419" xr:uid="{00000000-0005-0000-0000-00004B080000}"/>
    <cellStyle name="선택영역의 가운데로 2 5 2 3 3" xfId="1582" xr:uid="{00000000-0005-0000-0000-00004C080000}"/>
    <cellStyle name="선택영역의 가운데로 2 5 2 3 3 2" xfId="2700" xr:uid="{00000000-0005-0000-0000-00004D080000}"/>
    <cellStyle name="선택영역의 가운데로 2 5 2 3 4" xfId="1959" xr:uid="{00000000-0005-0000-0000-00004E080000}"/>
    <cellStyle name="선택영역의 가운데로 2 5 2 4" xfId="1038" xr:uid="{00000000-0005-0000-0000-00004F080000}"/>
    <cellStyle name="선택영역의 가운데로 2 5 2 4 2" xfId="2163" xr:uid="{00000000-0005-0000-0000-000050080000}"/>
    <cellStyle name="선택영역의 가운데로 2 5 2 5" xfId="1326" xr:uid="{00000000-0005-0000-0000-000051080000}"/>
    <cellStyle name="선택영역의 가운데로 2 5 2 5 2" xfId="2444" xr:uid="{00000000-0005-0000-0000-000052080000}"/>
    <cellStyle name="선택영역의 가운데로 2 5 2 6" xfId="1703" xr:uid="{00000000-0005-0000-0000-000053080000}"/>
    <cellStyle name="선택영역의 가운데로 2 5 3" xfId="637" xr:uid="{00000000-0005-0000-0000-000054080000}"/>
    <cellStyle name="선택영역의 가운데로 2 5 3 2" xfId="1111" xr:uid="{00000000-0005-0000-0000-000055080000}"/>
    <cellStyle name="선택영역의 가운데로 2 5 3 2 2" xfId="2229" xr:uid="{00000000-0005-0000-0000-000056080000}"/>
    <cellStyle name="선택영역의 가운데로 2 5 3 3" xfId="1392" xr:uid="{00000000-0005-0000-0000-000057080000}"/>
    <cellStyle name="선택영역의 가운데로 2 5 3 3 2" xfId="2510" xr:uid="{00000000-0005-0000-0000-000058080000}"/>
    <cellStyle name="선택영역의 가운데로 2 5 3 4" xfId="1769" xr:uid="{00000000-0005-0000-0000-000059080000}"/>
    <cellStyle name="선택영역의 가운데로 2 5 4" xfId="768" xr:uid="{00000000-0005-0000-0000-00005A080000}"/>
    <cellStyle name="선택영역의 가운데로 2 5 4 2" xfId="1235" xr:uid="{00000000-0005-0000-0000-00005B080000}"/>
    <cellStyle name="선택영역의 가운데로 2 5 4 2 2" xfId="2353" xr:uid="{00000000-0005-0000-0000-00005C080000}"/>
    <cellStyle name="선택영역의 가운데로 2 5 4 3" xfId="1516" xr:uid="{00000000-0005-0000-0000-00005D080000}"/>
    <cellStyle name="선택영역의 가운데로 2 5 4 3 2" xfId="2634" xr:uid="{00000000-0005-0000-0000-00005E080000}"/>
    <cellStyle name="선택영역의 가운데로 2 5 4 4" xfId="1893" xr:uid="{00000000-0005-0000-0000-00005F080000}"/>
    <cellStyle name="선택영역의 가운데로 2 5 5" xfId="980" xr:uid="{00000000-0005-0000-0000-000060080000}"/>
    <cellStyle name="선택영역의 가운데로 2 5 5 2" xfId="2105" xr:uid="{00000000-0005-0000-0000-000061080000}"/>
    <cellStyle name="선택영역의 가운데로 2 5 6" xfId="880" xr:uid="{00000000-0005-0000-0000-000062080000}"/>
    <cellStyle name="선택영역의 가운데로 2 5 6 2" xfId="2005" xr:uid="{00000000-0005-0000-0000-000063080000}"/>
    <cellStyle name="선택영역의 가운데로 2 5 7" xfId="1637" xr:uid="{00000000-0005-0000-0000-000064080000}"/>
    <cellStyle name="선택영역의 가운데로 2 6" xfId="509" xr:uid="{00000000-0005-0000-0000-000065080000}"/>
    <cellStyle name="선택영역의 가운데로 2 6 2" xfId="649" xr:uid="{00000000-0005-0000-0000-000066080000}"/>
    <cellStyle name="선택영역의 가운데로 2 6 2 2" xfId="1123" xr:uid="{00000000-0005-0000-0000-000067080000}"/>
    <cellStyle name="선택영역의 가운데로 2 6 2 2 2" xfId="2241" xr:uid="{00000000-0005-0000-0000-000068080000}"/>
    <cellStyle name="선택영역의 가운데로 2 6 2 3" xfId="1404" xr:uid="{00000000-0005-0000-0000-000069080000}"/>
    <cellStyle name="선택영역의 가운데로 2 6 2 3 2" xfId="2522" xr:uid="{00000000-0005-0000-0000-00006A080000}"/>
    <cellStyle name="선택영역의 가운데로 2 6 2 4" xfId="1781" xr:uid="{00000000-0005-0000-0000-00006B080000}"/>
    <cellStyle name="선택영역의 가운데로 2 6 3" xfId="780" xr:uid="{00000000-0005-0000-0000-00006C080000}"/>
    <cellStyle name="선택영역의 가운데로 2 6 3 2" xfId="1247" xr:uid="{00000000-0005-0000-0000-00006D080000}"/>
    <cellStyle name="선택영역의 가운데로 2 6 3 2 2" xfId="2365" xr:uid="{00000000-0005-0000-0000-00006E080000}"/>
    <cellStyle name="선택영역의 가운데로 2 6 3 3" xfId="1528" xr:uid="{00000000-0005-0000-0000-00006F080000}"/>
    <cellStyle name="선택영역의 가운데로 2 6 3 3 2" xfId="2646" xr:uid="{00000000-0005-0000-0000-000070080000}"/>
    <cellStyle name="선택영역의 가운데로 2 6 3 4" xfId="1905" xr:uid="{00000000-0005-0000-0000-000071080000}"/>
    <cellStyle name="선택영역의 가운데로 2 6 4" xfId="992" xr:uid="{00000000-0005-0000-0000-000072080000}"/>
    <cellStyle name="선택영역의 가운데로 2 6 4 2" xfId="2117" xr:uid="{00000000-0005-0000-0000-000073080000}"/>
    <cellStyle name="선택영역의 가운데로 2 6 5" xfId="868" xr:uid="{00000000-0005-0000-0000-000074080000}"/>
    <cellStyle name="선택영역의 가운데로 2 6 5 2" xfId="1993" xr:uid="{00000000-0005-0000-0000-000075080000}"/>
    <cellStyle name="선택영역의 가운데로 2 6 6" xfId="1649" xr:uid="{00000000-0005-0000-0000-000076080000}"/>
    <cellStyle name="선택영역의 가운데로 2 7" xfId="580" xr:uid="{00000000-0005-0000-0000-000077080000}"/>
    <cellStyle name="선택영역의 가운데로 2 7 2" xfId="1054" xr:uid="{00000000-0005-0000-0000-000078080000}"/>
    <cellStyle name="선택영역의 가운데로 2 7 2 2" xfId="2175" xr:uid="{00000000-0005-0000-0000-000079080000}"/>
    <cellStyle name="선택영역의 가운데로 2 7 3" xfId="1338" xr:uid="{00000000-0005-0000-0000-00007A080000}"/>
    <cellStyle name="선택영역의 가운데로 2 7 3 2" xfId="2456" xr:uid="{00000000-0005-0000-0000-00007B080000}"/>
    <cellStyle name="선택영역의 가운데로 2 7 4" xfId="1715" xr:uid="{00000000-0005-0000-0000-00007C080000}"/>
    <cellStyle name="선택영역의 가운데로 2 8" xfId="711" xr:uid="{00000000-0005-0000-0000-00007D080000}"/>
    <cellStyle name="선택영역의 가운데로 2 8 2" xfId="1181" xr:uid="{00000000-0005-0000-0000-00007E080000}"/>
    <cellStyle name="선택영역의 가운데로 2 8 2 2" xfId="2299" xr:uid="{00000000-0005-0000-0000-00007F080000}"/>
    <cellStyle name="선택영역의 가운데로 2 8 3" xfId="1462" xr:uid="{00000000-0005-0000-0000-000080080000}"/>
    <cellStyle name="선택영역의 가운데로 2 8 3 2" xfId="2580" xr:uid="{00000000-0005-0000-0000-000081080000}"/>
    <cellStyle name="선택영역의 가운데로 2 8 4" xfId="1839" xr:uid="{00000000-0005-0000-0000-000082080000}"/>
    <cellStyle name="선택영역의 가운데로 2 9" xfId="933" xr:uid="{00000000-0005-0000-0000-000083080000}"/>
    <cellStyle name="선택영역의 가운데로 2 9 2" xfId="2058" xr:uid="{00000000-0005-0000-0000-000084080000}"/>
    <cellStyle name="숫자(R)" xfId="363" xr:uid="{00000000-0005-0000-0000-000085080000}"/>
    <cellStyle name="쉼표 [0]" xfId="1" builtinId="6"/>
    <cellStyle name="쉼표 [0] 2" xfId="5" xr:uid="{00000000-0005-0000-0000-000087080000}"/>
    <cellStyle name="쉼표 [0] 2 2" xfId="24" xr:uid="{00000000-0005-0000-0000-000088080000}"/>
    <cellStyle name="쉼표 [0] 2 3" xfId="44" xr:uid="{00000000-0005-0000-0000-000089080000}"/>
    <cellStyle name="쉼표 [0] 2 4" xfId="434" xr:uid="{00000000-0005-0000-0000-00008A080000}"/>
    <cellStyle name="쉼표 [0] 2 5" xfId="11" xr:uid="{00000000-0005-0000-0000-00008B080000}"/>
    <cellStyle name="쉼표 [0] 23" xfId="28" xr:uid="{00000000-0005-0000-0000-00008C080000}"/>
    <cellStyle name="쉼표 [0] 23 2" xfId="29" xr:uid="{00000000-0005-0000-0000-00008D080000}"/>
    <cellStyle name="쉼표 [0] 3" xfId="47" xr:uid="{00000000-0005-0000-0000-00008E080000}"/>
    <cellStyle name="쉼표 [0] 3 2" xfId="30" xr:uid="{00000000-0005-0000-0000-00008F080000}"/>
    <cellStyle name="쉼표 [0] 3 3" xfId="403" xr:uid="{00000000-0005-0000-0000-000090080000}"/>
    <cellStyle name="쉼표 [0] 32" xfId="16" xr:uid="{00000000-0005-0000-0000-000091080000}"/>
    <cellStyle name="쉼표 [0] 33" xfId="22" xr:uid="{00000000-0005-0000-0000-000092080000}"/>
    <cellStyle name="쉼표 [0] 33 3" xfId="569" xr:uid="{00000000-0005-0000-0000-000093080000}"/>
    <cellStyle name="쉼표 [0] 4" xfId="9" xr:uid="{00000000-0005-0000-0000-000094080000}"/>
    <cellStyle name="스타일 1" xfId="364" xr:uid="{00000000-0005-0000-0000-000095080000}"/>
    <cellStyle name="스타일 2" xfId="365" xr:uid="{00000000-0005-0000-0000-000096080000}"/>
    <cellStyle name="스타일 3" xfId="366" xr:uid="{00000000-0005-0000-0000-000097080000}"/>
    <cellStyle name="스타일 4" xfId="367" xr:uid="{00000000-0005-0000-0000-000098080000}"/>
    <cellStyle name="안건회계법인" xfId="368" xr:uid="{00000000-0005-0000-0000-000099080000}"/>
    <cellStyle name="원" xfId="369" xr:uid="{00000000-0005-0000-0000-00009A080000}"/>
    <cellStyle name="원_NCF6BB2F" xfId="370" xr:uid="{00000000-0005-0000-0000-00009B080000}"/>
    <cellStyle name="유입" xfId="371" xr:uid="{00000000-0005-0000-0000-00009C080000}"/>
    <cellStyle name="유입 10" xfId="931" xr:uid="{00000000-0005-0000-0000-00009D080000}"/>
    <cellStyle name="유입 10 2" xfId="2056" xr:uid="{00000000-0005-0000-0000-00009E080000}"/>
    <cellStyle name="유입 11" xfId="932" xr:uid="{00000000-0005-0000-0000-00009F080000}"/>
    <cellStyle name="유입 11 2" xfId="2057" xr:uid="{00000000-0005-0000-0000-0000A0080000}"/>
    <cellStyle name="유입 12" xfId="1590" xr:uid="{00000000-0005-0000-0000-0000A1080000}"/>
    <cellStyle name="유입 2" xfId="440" xr:uid="{00000000-0005-0000-0000-0000A2080000}"/>
    <cellStyle name="유입 2 10" xfId="925" xr:uid="{00000000-0005-0000-0000-0000A3080000}"/>
    <cellStyle name="유입 2 10 2" xfId="2050" xr:uid="{00000000-0005-0000-0000-0000A4080000}"/>
    <cellStyle name="유입 2 11" xfId="1596" xr:uid="{00000000-0005-0000-0000-0000A5080000}"/>
    <cellStyle name="유입 2 2" xfId="483" xr:uid="{00000000-0005-0000-0000-0000A6080000}"/>
    <cellStyle name="유입 2 2 2" xfId="550" xr:uid="{00000000-0005-0000-0000-0000A7080000}"/>
    <cellStyle name="유입 2 2 2 2" xfId="682" xr:uid="{00000000-0005-0000-0000-0000A8080000}"/>
    <cellStyle name="유입 2 2 2 2 2" xfId="1156" xr:uid="{00000000-0005-0000-0000-0000A9080000}"/>
    <cellStyle name="유입 2 2 2 2 2 2" xfId="2274" xr:uid="{00000000-0005-0000-0000-0000AA080000}"/>
    <cellStyle name="유입 2 2 2 2 3" xfId="1437" xr:uid="{00000000-0005-0000-0000-0000AB080000}"/>
    <cellStyle name="유입 2 2 2 2 3 2" xfId="2555" xr:uid="{00000000-0005-0000-0000-0000AC080000}"/>
    <cellStyle name="유입 2 2 2 2 4" xfId="1814" xr:uid="{00000000-0005-0000-0000-0000AD080000}"/>
    <cellStyle name="유입 2 2 2 3" xfId="821" xr:uid="{00000000-0005-0000-0000-0000AE080000}"/>
    <cellStyle name="유입 2 2 2 3 2" xfId="1288" xr:uid="{00000000-0005-0000-0000-0000AF080000}"/>
    <cellStyle name="유입 2 2 2 3 2 2" xfId="2406" xr:uid="{00000000-0005-0000-0000-0000B0080000}"/>
    <cellStyle name="유입 2 2 2 3 3" xfId="1569" xr:uid="{00000000-0005-0000-0000-0000B1080000}"/>
    <cellStyle name="유입 2 2 2 3 3 2" xfId="2687" xr:uid="{00000000-0005-0000-0000-0000B2080000}"/>
    <cellStyle name="유입 2 2 2 3 4" xfId="1946" xr:uid="{00000000-0005-0000-0000-0000B3080000}"/>
    <cellStyle name="유입 2 2 2 4" xfId="1025" xr:uid="{00000000-0005-0000-0000-0000B4080000}"/>
    <cellStyle name="유입 2 2 2 4 2" xfId="2150" xr:uid="{00000000-0005-0000-0000-0000B5080000}"/>
    <cellStyle name="유입 2 2 2 5" xfId="1313" xr:uid="{00000000-0005-0000-0000-0000B6080000}"/>
    <cellStyle name="유입 2 2 2 5 2" xfId="2431" xr:uid="{00000000-0005-0000-0000-0000B7080000}"/>
    <cellStyle name="유입 2 2 2 6" xfId="1690" xr:uid="{00000000-0005-0000-0000-0000B8080000}"/>
    <cellStyle name="유입 2 2 3" xfId="624" xr:uid="{00000000-0005-0000-0000-0000B9080000}"/>
    <cellStyle name="유입 2 2 3 2" xfId="1098" xr:uid="{00000000-0005-0000-0000-0000BA080000}"/>
    <cellStyle name="유입 2 2 3 2 2" xfId="2216" xr:uid="{00000000-0005-0000-0000-0000BB080000}"/>
    <cellStyle name="유입 2 2 3 3" xfId="1379" xr:uid="{00000000-0005-0000-0000-0000BC080000}"/>
    <cellStyle name="유입 2 2 3 3 2" xfId="2497" xr:uid="{00000000-0005-0000-0000-0000BD080000}"/>
    <cellStyle name="유입 2 2 3 4" xfId="1756" xr:uid="{00000000-0005-0000-0000-0000BE080000}"/>
    <cellStyle name="유입 2 2 4" xfId="755" xr:uid="{00000000-0005-0000-0000-0000BF080000}"/>
    <cellStyle name="유입 2 2 4 2" xfId="1222" xr:uid="{00000000-0005-0000-0000-0000C0080000}"/>
    <cellStyle name="유입 2 2 4 2 2" xfId="2340" xr:uid="{00000000-0005-0000-0000-0000C1080000}"/>
    <cellStyle name="유입 2 2 4 3" xfId="1503" xr:uid="{00000000-0005-0000-0000-0000C2080000}"/>
    <cellStyle name="유입 2 2 4 3 2" xfId="2621" xr:uid="{00000000-0005-0000-0000-0000C3080000}"/>
    <cellStyle name="유입 2 2 4 4" xfId="1880" xr:uid="{00000000-0005-0000-0000-0000C4080000}"/>
    <cellStyle name="유입 2 2 5" xfId="967" xr:uid="{00000000-0005-0000-0000-0000C5080000}"/>
    <cellStyle name="유입 2 2 5 2" xfId="2092" xr:uid="{00000000-0005-0000-0000-0000C6080000}"/>
    <cellStyle name="유입 2 2 6" xfId="894" xr:uid="{00000000-0005-0000-0000-0000C7080000}"/>
    <cellStyle name="유입 2 2 6 2" xfId="2019" xr:uid="{00000000-0005-0000-0000-0000C8080000}"/>
    <cellStyle name="유입 2 2 7" xfId="1624" xr:uid="{00000000-0005-0000-0000-0000C9080000}"/>
    <cellStyle name="유입 2 3" xfId="489" xr:uid="{00000000-0005-0000-0000-0000CA080000}"/>
    <cellStyle name="유입 2 3 2" xfId="556" xr:uid="{00000000-0005-0000-0000-0000CB080000}"/>
    <cellStyle name="유입 2 3 2 2" xfId="688" xr:uid="{00000000-0005-0000-0000-0000CC080000}"/>
    <cellStyle name="유입 2 3 2 2 2" xfId="1162" xr:uid="{00000000-0005-0000-0000-0000CD080000}"/>
    <cellStyle name="유입 2 3 2 2 2 2" xfId="2280" xr:uid="{00000000-0005-0000-0000-0000CE080000}"/>
    <cellStyle name="유입 2 3 2 2 3" xfId="1443" xr:uid="{00000000-0005-0000-0000-0000CF080000}"/>
    <cellStyle name="유입 2 3 2 2 3 2" xfId="2561" xr:uid="{00000000-0005-0000-0000-0000D0080000}"/>
    <cellStyle name="유입 2 3 2 2 4" xfId="1820" xr:uid="{00000000-0005-0000-0000-0000D1080000}"/>
    <cellStyle name="유입 2 3 2 3" xfId="827" xr:uid="{00000000-0005-0000-0000-0000D2080000}"/>
    <cellStyle name="유입 2 3 2 3 2" xfId="1294" xr:uid="{00000000-0005-0000-0000-0000D3080000}"/>
    <cellStyle name="유입 2 3 2 3 2 2" xfId="2412" xr:uid="{00000000-0005-0000-0000-0000D4080000}"/>
    <cellStyle name="유입 2 3 2 3 3" xfId="1575" xr:uid="{00000000-0005-0000-0000-0000D5080000}"/>
    <cellStyle name="유입 2 3 2 3 3 2" xfId="2693" xr:uid="{00000000-0005-0000-0000-0000D6080000}"/>
    <cellStyle name="유입 2 3 2 3 4" xfId="1952" xr:uid="{00000000-0005-0000-0000-0000D7080000}"/>
    <cellStyle name="유입 2 3 2 4" xfId="1031" xr:uid="{00000000-0005-0000-0000-0000D8080000}"/>
    <cellStyle name="유입 2 3 2 4 2" xfId="2156" xr:uid="{00000000-0005-0000-0000-0000D9080000}"/>
    <cellStyle name="유입 2 3 2 5" xfId="1319" xr:uid="{00000000-0005-0000-0000-0000DA080000}"/>
    <cellStyle name="유입 2 3 2 5 2" xfId="2437" xr:uid="{00000000-0005-0000-0000-0000DB080000}"/>
    <cellStyle name="유입 2 3 2 6" xfId="1696" xr:uid="{00000000-0005-0000-0000-0000DC080000}"/>
    <cellStyle name="유입 2 3 3" xfId="630" xr:uid="{00000000-0005-0000-0000-0000DD080000}"/>
    <cellStyle name="유입 2 3 3 2" xfId="1104" xr:uid="{00000000-0005-0000-0000-0000DE080000}"/>
    <cellStyle name="유입 2 3 3 2 2" xfId="2222" xr:uid="{00000000-0005-0000-0000-0000DF080000}"/>
    <cellStyle name="유입 2 3 3 3" xfId="1385" xr:uid="{00000000-0005-0000-0000-0000E0080000}"/>
    <cellStyle name="유입 2 3 3 3 2" xfId="2503" xr:uid="{00000000-0005-0000-0000-0000E1080000}"/>
    <cellStyle name="유입 2 3 3 4" xfId="1762" xr:uid="{00000000-0005-0000-0000-0000E2080000}"/>
    <cellStyle name="유입 2 3 4" xfId="761" xr:uid="{00000000-0005-0000-0000-0000E3080000}"/>
    <cellStyle name="유입 2 3 4 2" xfId="1228" xr:uid="{00000000-0005-0000-0000-0000E4080000}"/>
    <cellStyle name="유입 2 3 4 2 2" xfId="2346" xr:uid="{00000000-0005-0000-0000-0000E5080000}"/>
    <cellStyle name="유입 2 3 4 3" xfId="1509" xr:uid="{00000000-0005-0000-0000-0000E6080000}"/>
    <cellStyle name="유입 2 3 4 3 2" xfId="2627" xr:uid="{00000000-0005-0000-0000-0000E7080000}"/>
    <cellStyle name="유입 2 3 4 4" xfId="1886" xr:uid="{00000000-0005-0000-0000-0000E8080000}"/>
    <cellStyle name="유입 2 3 5" xfId="973" xr:uid="{00000000-0005-0000-0000-0000E9080000}"/>
    <cellStyle name="유입 2 3 5 2" xfId="2098" xr:uid="{00000000-0005-0000-0000-0000EA080000}"/>
    <cellStyle name="유입 2 3 6" xfId="888" xr:uid="{00000000-0005-0000-0000-0000EB080000}"/>
    <cellStyle name="유입 2 3 6 2" xfId="2013" xr:uid="{00000000-0005-0000-0000-0000EC080000}"/>
    <cellStyle name="유입 2 3 7" xfId="1630" xr:uid="{00000000-0005-0000-0000-0000ED080000}"/>
    <cellStyle name="유입 2 4" xfId="495" xr:uid="{00000000-0005-0000-0000-0000EE080000}"/>
    <cellStyle name="유입 2 4 2" xfId="562" xr:uid="{00000000-0005-0000-0000-0000EF080000}"/>
    <cellStyle name="유입 2 4 2 2" xfId="694" xr:uid="{00000000-0005-0000-0000-0000F0080000}"/>
    <cellStyle name="유입 2 4 2 2 2" xfId="1168" xr:uid="{00000000-0005-0000-0000-0000F1080000}"/>
    <cellStyle name="유입 2 4 2 2 2 2" xfId="2286" xr:uid="{00000000-0005-0000-0000-0000F2080000}"/>
    <cellStyle name="유입 2 4 2 2 3" xfId="1449" xr:uid="{00000000-0005-0000-0000-0000F3080000}"/>
    <cellStyle name="유입 2 4 2 2 3 2" xfId="2567" xr:uid="{00000000-0005-0000-0000-0000F4080000}"/>
    <cellStyle name="유입 2 4 2 2 4" xfId="1826" xr:uid="{00000000-0005-0000-0000-0000F5080000}"/>
    <cellStyle name="유입 2 4 2 3" xfId="833" xr:uid="{00000000-0005-0000-0000-0000F6080000}"/>
    <cellStyle name="유입 2 4 2 3 2" xfId="1300" xr:uid="{00000000-0005-0000-0000-0000F7080000}"/>
    <cellStyle name="유입 2 4 2 3 2 2" xfId="2418" xr:uid="{00000000-0005-0000-0000-0000F8080000}"/>
    <cellStyle name="유입 2 4 2 3 3" xfId="1581" xr:uid="{00000000-0005-0000-0000-0000F9080000}"/>
    <cellStyle name="유입 2 4 2 3 3 2" xfId="2699" xr:uid="{00000000-0005-0000-0000-0000FA080000}"/>
    <cellStyle name="유입 2 4 2 3 4" xfId="1958" xr:uid="{00000000-0005-0000-0000-0000FB080000}"/>
    <cellStyle name="유입 2 4 2 4" xfId="1037" xr:uid="{00000000-0005-0000-0000-0000FC080000}"/>
    <cellStyle name="유입 2 4 2 4 2" xfId="2162" xr:uid="{00000000-0005-0000-0000-0000FD080000}"/>
    <cellStyle name="유입 2 4 2 5" xfId="1325" xr:uid="{00000000-0005-0000-0000-0000FE080000}"/>
    <cellStyle name="유입 2 4 2 5 2" xfId="2443" xr:uid="{00000000-0005-0000-0000-0000FF080000}"/>
    <cellStyle name="유입 2 4 2 6" xfId="1702" xr:uid="{00000000-0005-0000-0000-000000090000}"/>
    <cellStyle name="유입 2 4 3" xfId="636" xr:uid="{00000000-0005-0000-0000-000001090000}"/>
    <cellStyle name="유입 2 4 3 2" xfId="1110" xr:uid="{00000000-0005-0000-0000-000002090000}"/>
    <cellStyle name="유입 2 4 3 2 2" xfId="2228" xr:uid="{00000000-0005-0000-0000-000003090000}"/>
    <cellStyle name="유입 2 4 3 3" xfId="1391" xr:uid="{00000000-0005-0000-0000-000004090000}"/>
    <cellStyle name="유입 2 4 3 3 2" xfId="2509" xr:uid="{00000000-0005-0000-0000-000005090000}"/>
    <cellStyle name="유입 2 4 3 4" xfId="1768" xr:uid="{00000000-0005-0000-0000-000006090000}"/>
    <cellStyle name="유입 2 4 4" xfId="767" xr:uid="{00000000-0005-0000-0000-000007090000}"/>
    <cellStyle name="유입 2 4 4 2" xfId="1234" xr:uid="{00000000-0005-0000-0000-000008090000}"/>
    <cellStyle name="유입 2 4 4 2 2" xfId="2352" xr:uid="{00000000-0005-0000-0000-000009090000}"/>
    <cellStyle name="유입 2 4 4 3" xfId="1515" xr:uid="{00000000-0005-0000-0000-00000A090000}"/>
    <cellStyle name="유입 2 4 4 3 2" xfId="2633" xr:uid="{00000000-0005-0000-0000-00000B090000}"/>
    <cellStyle name="유입 2 4 4 4" xfId="1892" xr:uid="{00000000-0005-0000-0000-00000C090000}"/>
    <cellStyle name="유입 2 4 5" xfId="979" xr:uid="{00000000-0005-0000-0000-00000D090000}"/>
    <cellStyle name="유입 2 4 5 2" xfId="2104" xr:uid="{00000000-0005-0000-0000-00000E090000}"/>
    <cellStyle name="유입 2 4 6" xfId="881" xr:uid="{00000000-0005-0000-0000-00000F090000}"/>
    <cellStyle name="유입 2 4 6 2" xfId="2006" xr:uid="{00000000-0005-0000-0000-000010090000}"/>
    <cellStyle name="유입 2 4 7" xfId="1636" xr:uid="{00000000-0005-0000-0000-000011090000}"/>
    <cellStyle name="유입 2 5" xfId="502" xr:uid="{00000000-0005-0000-0000-000012090000}"/>
    <cellStyle name="유입 2 5 2" xfId="568" xr:uid="{00000000-0005-0000-0000-000013090000}"/>
    <cellStyle name="유입 2 5 2 2" xfId="700" xr:uid="{00000000-0005-0000-0000-000014090000}"/>
    <cellStyle name="유입 2 5 2 2 2" xfId="1174" xr:uid="{00000000-0005-0000-0000-000015090000}"/>
    <cellStyle name="유입 2 5 2 2 2 2" xfId="2292" xr:uid="{00000000-0005-0000-0000-000016090000}"/>
    <cellStyle name="유입 2 5 2 2 3" xfId="1455" xr:uid="{00000000-0005-0000-0000-000017090000}"/>
    <cellStyle name="유입 2 5 2 2 3 2" xfId="2573" xr:uid="{00000000-0005-0000-0000-000018090000}"/>
    <cellStyle name="유입 2 5 2 2 4" xfId="1832" xr:uid="{00000000-0005-0000-0000-000019090000}"/>
    <cellStyle name="유입 2 5 2 3" xfId="839" xr:uid="{00000000-0005-0000-0000-00001A090000}"/>
    <cellStyle name="유입 2 5 2 3 2" xfId="1306" xr:uid="{00000000-0005-0000-0000-00001B090000}"/>
    <cellStyle name="유입 2 5 2 3 2 2" xfId="2424" xr:uid="{00000000-0005-0000-0000-00001C090000}"/>
    <cellStyle name="유입 2 5 2 3 3" xfId="1587" xr:uid="{00000000-0005-0000-0000-00001D090000}"/>
    <cellStyle name="유입 2 5 2 3 3 2" xfId="2705" xr:uid="{00000000-0005-0000-0000-00001E090000}"/>
    <cellStyle name="유입 2 5 2 3 4" xfId="1964" xr:uid="{00000000-0005-0000-0000-00001F090000}"/>
    <cellStyle name="유입 2 5 2 4" xfId="1043" xr:uid="{00000000-0005-0000-0000-000020090000}"/>
    <cellStyle name="유입 2 5 2 4 2" xfId="2168" xr:uid="{00000000-0005-0000-0000-000021090000}"/>
    <cellStyle name="유입 2 5 2 5" xfId="1331" xr:uid="{00000000-0005-0000-0000-000022090000}"/>
    <cellStyle name="유입 2 5 2 5 2" xfId="2449" xr:uid="{00000000-0005-0000-0000-000023090000}"/>
    <cellStyle name="유입 2 5 2 6" xfId="1708" xr:uid="{00000000-0005-0000-0000-000024090000}"/>
    <cellStyle name="유입 2 5 3" xfId="642" xr:uid="{00000000-0005-0000-0000-000025090000}"/>
    <cellStyle name="유입 2 5 3 2" xfId="1116" xr:uid="{00000000-0005-0000-0000-000026090000}"/>
    <cellStyle name="유입 2 5 3 2 2" xfId="2234" xr:uid="{00000000-0005-0000-0000-000027090000}"/>
    <cellStyle name="유입 2 5 3 3" xfId="1397" xr:uid="{00000000-0005-0000-0000-000028090000}"/>
    <cellStyle name="유입 2 5 3 3 2" xfId="2515" xr:uid="{00000000-0005-0000-0000-000029090000}"/>
    <cellStyle name="유입 2 5 3 4" xfId="1774" xr:uid="{00000000-0005-0000-0000-00002A090000}"/>
    <cellStyle name="유입 2 5 4" xfId="773" xr:uid="{00000000-0005-0000-0000-00002B090000}"/>
    <cellStyle name="유입 2 5 4 2" xfId="1240" xr:uid="{00000000-0005-0000-0000-00002C090000}"/>
    <cellStyle name="유입 2 5 4 2 2" xfId="2358" xr:uid="{00000000-0005-0000-0000-00002D090000}"/>
    <cellStyle name="유입 2 5 4 3" xfId="1521" xr:uid="{00000000-0005-0000-0000-00002E090000}"/>
    <cellStyle name="유입 2 5 4 3 2" xfId="2639" xr:uid="{00000000-0005-0000-0000-00002F090000}"/>
    <cellStyle name="유입 2 5 4 4" xfId="1898" xr:uid="{00000000-0005-0000-0000-000030090000}"/>
    <cellStyle name="유입 2 5 5" xfId="985" xr:uid="{00000000-0005-0000-0000-000031090000}"/>
    <cellStyle name="유입 2 5 5 2" xfId="2110" xr:uid="{00000000-0005-0000-0000-000032090000}"/>
    <cellStyle name="유입 2 5 6" xfId="875" xr:uid="{00000000-0005-0000-0000-000033090000}"/>
    <cellStyle name="유입 2 5 6 2" xfId="2000" xr:uid="{00000000-0005-0000-0000-000034090000}"/>
    <cellStyle name="유입 2 5 7" xfId="1642" xr:uid="{00000000-0005-0000-0000-000035090000}"/>
    <cellStyle name="유입 2 6" xfId="514" xr:uid="{00000000-0005-0000-0000-000036090000}"/>
    <cellStyle name="유입 2 6 2" xfId="654" xr:uid="{00000000-0005-0000-0000-000037090000}"/>
    <cellStyle name="유입 2 6 2 2" xfId="1128" xr:uid="{00000000-0005-0000-0000-000038090000}"/>
    <cellStyle name="유입 2 6 2 2 2" xfId="2246" xr:uid="{00000000-0005-0000-0000-000039090000}"/>
    <cellStyle name="유입 2 6 2 3" xfId="1409" xr:uid="{00000000-0005-0000-0000-00003A090000}"/>
    <cellStyle name="유입 2 6 2 3 2" xfId="2527" xr:uid="{00000000-0005-0000-0000-00003B090000}"/>
    <cellStyle name="유입 2 6 2 4" xfId="1786" xr:uid="{00000000-0005-0000-0000-00003C090000}"/>
    <cellStyle name="유입 2 6 3" xfId="785" xr:uid="{00000000-0005-0000-0000-00003D090000}"/>
    <cellStyle name="유입 2 6 3 2" xfId="1252" xr:uid="{00000000-0005-0000-0000-00003E090000}"/>
    <cellStyle name="유입 2 6 3 2 2" xfId="2370" xr:uid="{00000000-0005-0000-0000-00003F090000}"/>
    <cellStyle name="유입 2 6 3 3" xfId="1533" xr:uid="{00000000-0005-0000-0000-000040090000}"/>
    <cellStyle name="유입 2 6 3 3 2" xfId="2651" xr:uid="{00000000-0005-0000-0000-000041090000}"/>
    <cellStyle name="유입 2 6 3 4" xfId="1910" xr:uid="{00000000-0005-0000-0000-000042090000}"/>
    <cellStyle name="유입 2 6 4" xfId="997" xr:uid="{00000000-0005-0000-0000-000043090000}"/>
    <cellStyle name="유입 2 6 4 2" xfId="2122" xr:uid="{00000000-0005-0000-0000-000044090000}"/>
    <cellStyle name="유입 2 6 5" xfId="863" xr:uid="{00000000-0005-0000-0000-000045090000}"/>
    <cellStyle name="유입 2 6 5 2" xfId="1988" xr:uid="{00000000-0005-0000-0000-000046090000}"/>
    <cellStyle name="유입 2 6 6" xfId="1654" xr:uid="{00000000-0005-0000-0000-000047090000}"/>
    <cellStyle name="유입 2 7" xfId="585" xr:uid="{00000000-0005-0000-0000-000048090000}"/>
    <cellStyle name="유입 2 7 2" xfId="1059" xr:uid="{00000000-0005-0000-0000-000049090000}"/>
    <cellStyle name="유입 2 7 2 2" xfId="2180" xr:uid="{00000000-0005-0000-0000-00004A090000}"/>
    <cellStyle name="유입 2 7 3" xfId="1343" xr:uid="{00000000-0005-0000-0000-00004B090000}"/>
    <cellStyle name="유입 2 7 3 2" xfId="2461" xr:uid="{00000000-0005-0000-0000-00004C090000}"/>
    <cellStyle name="유입 2 7 4" xfId="1720" xr:uid="{00000000-0005-0000-0000-00004D090000}"/>
    <cellStyle name="유입 2 8" xfId="716" xr:uid="{00000000-0005-0000-0000-00004E090000}"/>
    <cellStyle name="유입 2 8 2" xfId="1186" xr:uid="{00000000-0005-0000-0000-00004F090000}"/>
    <cellStyle name="유입 2 8 2 2" xfId="2304" xr:uid="{00000000-0005-0000-0000-000050090000}"/>
    <cellStyle name="유입 2 8 3" xfId="1467" xr:uid="{00000000-0005-0000-0000-000051090000}"/>
    <cellStyle name="유입 2 8 3 2" xfId="2585" xr:uid="{00000000-0005-0000-0000-000052090000}"/>
    <cellStyle name="유입 2 8 4" xfId="1844" xr:uid="{00000000-0005-0000-0000-000053090000}"/>
    <cellStyle name="유입 2 9" xfId="938" xr:uid="{00000000-0005-0000-0000-000054090000}"/>
    <cellStyle name="유입 2 9 2" xfId="2063" xr:uid="{00000000-0005-0000-0000-000055090000}"/>
    <cellStyle name="유입 3" xfId="474" xr:uid="{00000000-0005-0000-0000-000056090000}"/>
    <cellStyle name="유입 3 2" xfId="542" xr:uid="{00000000-0005-0000-0000-000057090000}"/>
    <cellStyle name="유입 3 2 2" xfId="675" xr:uid="{00000000-0005-0000-0000-000058090000}"/>
    <cellStyle name="유입 3 2 2 2" xfId="1149" xr:uid="{00000000-0005-0000-0000-000059090000}"/>
    <cellStyle name="유입 3 2 2 2 2" xfId="2267" xr:uid="{00000000-0005-0000-0000-00005A090000}"/>
    <cellStyle name="유입 3 2 2 3" xfId="1430" xr:uid="{00000000-0005-0000-0000-00005B090000}"/>
    <cellStyle name="유입 3 2 2 3 2" xfId="2548" xr:uid="{00000000-0005-0000-0000-00005C090000}"/>
    <cellStyle name="유입 3 2 2 4" xfId="1807" xr:uid="{00000000-0005-0000-0000-00005D090000}"/>
    <cellStyle name="유입 3 2 3" xfId="813" xr:uid="{00000000-0005-0000-0000-00005E090000}"/>
    <cellStyle name="유입 3 2 3 2" xfId="1280" xr:uid="{00000000-0005-0000-0000-00005F090000}"/>
    <cellStyle name="유입 3 2 3 2 2" xfId="2398" xr:uid="{00000000-0005-0000-0000-000060090000}"/>
    <cellStyle name="유입 3 2 3 3" xfId="1561" xr:uid="{00000000-0005-0000-0000-000061090000}"/>
    <cellStyle name="유입 3 2 3 3 2" xfId="2679" xr:uid="{00000000-0005-0000-0000-000062090000}"/>
    <cellStyle name="유입 3 2 3 4" xfId="1938" xr:uid="{00000000-0005-0000-0000-000063090000}"/>
    <cellStyle name="유입 3 2 4" xfId="1018" xr:uid="{00000000-0005-0000-0000-000064090000}"/>
    <cellStyle name="유입 3 2 4 2" xfId="2143" xr:uid="{00000000-0005-0000-0000-000065090000}"/>
    <cellStyle name="유입 3 2 5" xfId="842" xr:uid="{00000000-0005-0000-0000-000066090000}"/>
    <cellStyle name="유입 3 2 5 2" xfId="1967" xr:uid="{00000000-0005-0000-0000-000067090000}"/>
    <cellStyle name="유입 3 2 6" xfId="1682" xr:uid="{00000000-0005-0000-0000-000068090000}"/>
    <cellStyle name="유입 3 3" xfId="616" xr:uid="{00000000-0005-0000-0000-000069090000}"/>
    <cellStyle name="유입 3 3 2" xfId="1090" xr:uid="{00000000-0005-0000-0000-00006A090000}"/>
    <cellStyle name="유입 3 3 2 2" xfId="2208" xr:uid="{00000000-0005-0000-0000-00006B090000}"/>
    <cellStyle name="유입 3 3 3" xfId="1371" xr:uid="{00000000-0005-0000-0000-00006C090000}"/>
    <cellStyle name="유입 3 3 3 2" xfId="2489" xr:uid="{00000000-0005-0000-0000-00006D090000}"/>
    <cellStyle name="유입 3 3 4" xfId="1748" xr:uid="{00000000-0005-0000-0000-00006E090000}"/>
    <cellStyle name="유입 3 4" xfId="747" xr:uid="{00000000-0005-0000-0000-00006F090000}"/>
    <cellStyle name="유입 3 4 2" xfId="1214" xr:uid="{00000000-0005-0000-0000-000070090000}"/>
    <cellStyle name="유입 3 4 2 2" xfId="2332" xr:uid="{00000000-0005-0000-0000-000071090000}"/>
    <cellStyle name="유입 3 4 3" xfId="1495" xr:uid="{00000000-0005-0000-0000-000072090000}"/>
    <cellStyle name="유입 3 4 3 2" xfId="2613" xr:uid="{00000000-0005-0000-0000-000073090000}"/>
    <cellStyle name="유입 3 4 4" xfId="1872" xr:uid="{00000000-0005-0000-0000-000074090000}"/>
    <cellStyle name="유입 3 5" xfId="959" xr:uid="{00000000-0005-0000-0000-000075090000}"/>
    <cellStyle name="유입 3 5 2" xfId="2084" xr:uid="{00000000-0005-0000-0000-000076090000}"/>
    <cellStyle name="유입 3 6" xfId="902" xr:uid="{00000000-0005-0000-0000-000077090000}"/>
    <cellStyle name="유입 3 6 2" xfId="2027" xr:uid="{00000000-0005-0000-0000-000078090000}"/>
    <cellStyle name="유입 3 7" xfId="1617" xr:uid="{00000000-0005-0000-0000-000079090000}"/>
    <cellStyle name="유입 4" xfId="449" xr:uid="{00000000-0005-0000-0000-00007A090000}"/>
    <cellStyle name="유입 4 2" xfId="517" xr:uid="{00000000-0005-0000-0000-00007B090000}"/>
    <cellStyle name="유입 4 2 2" xfId="656" xr:uid="{00000000-0005-0000-0000-00007C090000}"/>
    <cellStyle name="유입 4 2 2 2" xfId="1130" xr:uid="{00000000-0005-0000-0000-00007D090000}"/>
    <cellStyle name="유입 4 2 2 2 2" xfId="2248" xr:uid="{00000000-0005-0000-0000-00007E090000}"/>
    <cellStyle name="유입 4 2 2 3" xfId="1411" xr:uid="{00000000-0005-0000-0000-00007F090000}"/>
    <cellStyle name="유입 4 2 2 3 2" xfId="2529" xr:uid="{00000000-0005-0000-0000-000080090000}"/>
    <cellStyle name="유입 4 2 2 4" xfId="1788" xr:uid="{00000000-0005-0000-0000-000081090000}"/>
    <cellStyle name="유입 4 2 3" xfId="788" xr:uid="{00000000-0005-0000-0000-000082090000}"/>
    <cellStyle name="유입 4 2 3 2" xfId="1255" xr:uid="{00000000-0005-0000-0000-000083090000}"/>
    <cellStyle name="유입 4 2 3 2 2" xfId="2373" xr:uid="{00000000-0005-0000-0000-000084090000}"/>
    <cellStyle name="유입 4 2 3 3" xfId="1536" xr:uid="{00000000-0005-0000-0000-000085090000}"/>
    <cellStyle name="유입 4 2 3 3 2" xfId="2654" xr:uid="{00000000-0005-0000-0000-000086090000}"/>
    <cellStyle name="유입 4 2 3 4" xfId="1913" xr:uid="{00000000-0005-0000-0000-000087090000}"/>
    <cellStyle name="유입 4 2 4" xfId="999" xr:uid="{00000000-0005-0000-0000-000088090000}"/>
    <cellStyle name="유입 4 2 4 2" xfId="2124" xr:uid="{00000000-0005-0000-0000-000089090000}"/>
    <cellStyle name="유입 4 2 5" xfId="861" xr:uid="{00000000-0005-0000-0000-00008A090000}"/>
    <cellStyle name="유입 4 2 5 2" xfId="1986" xr:uid="{00000000-0005-0000-0000-00008B090000}"/>
    <cellStyle name="유입 4 2 6" xfId="1657" xr:uid="{00000000-0005-0000-0000-00008C090000}"/>
    <cellStyle name="유입 4 3" xfId="591" xr:uid="{00000000-0005-0000-0000-00008D090000}"/>
    <cellStyle name="유입 4 3 2" xfId="1065" xr:uid="{00000000-0005-0000-0000-00008E090000}"/>
    <cellStyle name="유입 4 3 2 2" xfId="2183" xr:uid="{00000000-0005-0000-0000-00008F090000}"/>
    <cellStyle name="유입 4 3 3" xfId="1346" xr:uid="{00000000-0005-0000-0000-000090090000}"/>
    <cellStyle name="유입 4 3 3 2" xfId="2464" xr:uid="{00000000-0005-0000-0000-000091090000}"/>
    <cellStyle name="유입 4 3 4" xfId="1723" xr:uid="{00000000-0005-0000-0000-000092090000}"/>
    <cellStyle name="유입 4 4" xfId="722" xr:uid="{00000000-0005-0000-0000-000093090000}"/>
    <cellStyle name="유입 4 4 2" xfId="1189" xr:uid="{00000000-0005-0000-0000-000094090000}"/>
    <cellStyle name="유입 4 4 2 2" xfId="2307" xr:uid="{00000000-0005-0000-0000-000095090000}"/>
    <cellStyle name="유입 4 4 3" xfId="1470" xr:uid="{00000000-0005-0000-0000-000096090000}"/>
    <cellStyle name="유입 4 4 3 2" xfId="2588" xr:uid="{00000000-0005-0000-0000-000097090000}"/>
    <cellStyle name="유입 4 4 4" xfId="1847" xr:uid="{00000000-0005-0000-0000-000098090000}"/>
    <cellStyle name="유입 4 5" xfId="941" xr:uid="{00000000-0005-0000-0000-000099090000}"/>
    <cellStyle name="유입 4 5 2" xfId="2066" xr:uid="{00000000-0005-0000-0000-00009A090000}"/>
    <cellStyle name="유입 4 6" xfId="923" xr:uid="{00000000-0005-0000-0000-00009B090000}"/>
    <cellStyle name="유입 4 6 2" xfId="2048" xr:uid="{00000000-0005-0000-0000-00009C090000}"/>
    <cellStyle name="유입 4 7" xfId="1598" xr:uid="{00000000-0005-0000-0000-00009D090000}"/>
    <cellStyle name="유입 5" xfId="447" xr:uid="{00000000-0005-0000-0000-00009E090000}"/>
    <cellStyle name="유입 5 2" xfId="515" xr:uid="{00000000-0005-0000-0000-00009F090000}"/>
    <cellStyle name="유입 5 2 2" xfId="655" xr:uid="{00000000-0005-0000-0000-0000A0090000}"/>
    <cellStyle name="유입 5 2 2 2" xfId="1129" xr:uid="{00000000-0005-0000-0000-0000A1090000}"/>
    <cellStyle name="유입 5 2 2 2 2" xfId="2247" xr:uid="{00000000-0005-0000-0000-0000A2090000}"/>
    <cellStyle name="유입 5 2 2 3" xfId="1410" xr:uid="{00000000-0005-0000-0000-0000A3090000}"/>
    <cellStyle name="유입 5 2 2 3 2" xfId="2528" xr:uid="{00000000-0005-0000-0000-0000A4090000}"/>
    <cellStyle name="유입 5 2 2 4" xfId="1787" xr:uid="{00000000-0005-0000-0000-0000A5090000}"/>
    <cellStyle name="유입 5 2 3" xfId="786" xr:uid="{00000000-0005-0000-0000-0000A6090000}"/>
    <cellStyle name="유입 5 2 3 2" xfId="1253" xr:uid="{00000000-0005-0000-0000-0000A7090000}"/>
    <cellStyle name="유입 5 2 3 2 2" xfId="2371" xr:uid="{00000000-0005-0000-0000-0000A8090000}"/>
    <cellStyle name="유입 5 2 3 3" xfId="1534" xr:uid="{00000000-0005-0000-0000-0000A9090000}"/>
    <cellStyle name="유입 5 2 3 3 2" xfId="2652" xr:uid="{00000000-0005-0000-0000-0000AA090000}"/>
    <cellStyle name="유입 5 2 3 4" xfId="1911" xr:uid="{00000000-0005-0000-0000-0000AB090000}"/>
    <cellStyle name="유입 5 2 4" xfId="998" xr:uid="{00000000-0005-0000-0000-0000AC090000}"/>
    <cellStyle name="유입 5 2 4 2" xfId="2123" xr:uid="{00000000-0005-0000-0000-0000AD090000}"/>
    <cellStyle name="유입 5 2 5" xfId="862" xr:uid="{00000000-0005-0000-0000-0000AE090000}"/>
    <cellStyle name="유입 5 2 5 2" xfId="1987" xr:uid="{00000000-0005-0000-0000-0000AF090000}"/>
    <cellStyle name="유입 5 2 6" xfId="1655" xr:uid="{00000000-0005-0000-0000-0000B0090000}"/>
    <cellStyle name="유입 5 3" xfId="589" xr:uid="{00000000-0005-0000-0000-0000B1090000}"/>
    <cellStyle name="유입 5 3 2" xfId="1063" xr:uid="{00000000-0005-0000-0000-0000B2090000}"/>
    <cellStyle name="유입 5 3 2 2" xfId="2181" xr:uid="{00000000-0005-0000-0000-0000B3090000}"/>
    <cellStyle name="유입 5 3 3" xfId="1344" xr:uid="{00000000-0005-0000-0000-0000B4090000}"/>
    <cellStyle name="유입 5 3 3 2" xfId="2462" xr:uid="{00000000-0005-0000-0000-0000B5090000}"/>
    <cellStyle name="유입 5 3 4" xfId="1721" xr:uid="{00000000-0005-0000-0000-0000B6090000}"/>
    <cellStyle name="유입 5 4" xfId="720" xr:uid="{00000000-0005-0000-0000-0000B7090000}"/>
    <cellStyle name="유입 5 4 2" xfId="1187" xr:uid="{00000000-0005-0000-0000-0000B8090000}"/>
    <cellStyle name="유입 5 4 2 2" xfId="2305" xr:uid="{00000000-0005-0000-0000-0000B9090000}"/>
    <cellStyle name="유입 5 4 3" xfId="1468" xr:uid="{00000000-0005-0000-0000-0000BA090000}"/>
    <cellStyle name="유입 5 4 3 2" xfId="2586" xr:uid="{00000000-0005-0000-0000-0000BB090000}"/>
    <cellStyle name="유입 5 4 4" xfId="1845" xr:uid="{00000000-0005-0000-0000-0000BC090000}"/>
    <cellStyle name="유입 5 5" xfId="940" xr:uid="{00000000-0005-0000-0000-0000BD090000}"/>
    <cellStyle name="유입 5 5 2" xfId="2065" xr:uid="{00000000-0005-0000-0000-0000BE090000}"/>
    <cellStyle name="유입 5 6" xfId="924" xr:uid="{00000000-0005-0000-0000-0000BF090000}"/>
    <cellStyle name="유입 5 6 2" xfId="2049" xr:uid="{00000000-0005-0000-0000-0000C0090000}"/>
    <cellStyle name="유입 5 7" xfId="1597" xr:uid="{00000000-0005-0000-0000-0000C1090000}"/>
    <cellStyle name="유입 6" xfId="476" xr:uid="{00000000-0005-0000-0000-0000C2090000}"/>
    <cellStyle name="유입 6 2" xfId="544" xr:uid="{00000000-0005-0000-0000-0000C3090000}"/>
    <cellStyle name="유입 6 2 2" xfId="676" xr:uid="{00000000-0005-0000-0000-0000C4090000}"/>
    <cellStyle name="유입 6 2 2 2" xfId="1150" xr:uid="{00000000-0005-0000-0000-0000C5090000}"/>
    <cellStyle name="유입 6 2 2 2 2" xfId="2268" xr:uid="{00000000-0005-0000-0000-0000C6090000}"/>
    <cellStyle name="유입 6 2 2 3" xfId="1431" xr:uid="{00000000-0005-0000-0000-0000C7090000}"/>
    <cellStyle name="유입 6 2 2 3 2" xfId="2549" xr:uid="{00000000-0005-0000-0000-0000C8090000}"/>
    <cellStyle name="유입 6 2 2 4" xfId="1808" xr:uid="{00000000-0005-0000-0000-0000C9090000}"/>
    <cellStyle name="유입 6 2 3" xfId="815" xr:uid="{00000000-0005-0000-0000-0000CA090000}"/>
    <cellStyle name="유입 6 2 3 2" xfId="1282" xr:uid="{00000000-0005-0000-0000-0000CB090000}"/>
    <cellStyle name="유입 6 2 3 2 2" xfId="2400" xr:uid="{00000000-0005-0000-0000-0000CC090000}"/>
    <cellStyle name="유입 6 2 3 3" xfId="1563" xr:uid="{00000000-0005-0000-0000-0000CD090000}"/>
    <cellStyle name="유입 6 2 3 3 2" xfId="2681" xr:uid="{00000000-0005-0000-0000-0000CE090000}"/>
    <cellStyle name="유입 6 2 3 4" xfId="1940" xr:uid="{00000000-0005-0000-0000-0000CF090000}"/>
    <cellStyle name="유입 6 2 4" xfId="1019" xr:uid="{00000000-0005-0000-0000-0000D0090000}"/>
    <cellStyle name="유입 6 2 4 2" xfId="2144" xr:uid="{00000000-0005-0000-0000-0000D1090000}"/>
    <cellStyle name="유입 6 2 5" xfId="1307" xr:uid="{00000000-0005-0000-0000-0000D2090000}"/>
    <cellStyle name="유입 6 2 5 2" xfId="2425" xr:uid="{00000000-0005-0000-0000-0000D3090000}"/>
    <cellStyle name="유입 6 2 6" xfId="1684" xr:uid="{00000000-0005-0000-0000-0000D4090000}"/>
    <cellStyle name="유입 6 3" xfId="618" xr:uid="{00000000-0005-0000-0000-0000D5090000}"/>
    <cellStyle name="유입 6 3 2" xfId="1092" xr:uid="{00000000-0005-0000-0000-0000D6090000}"/>
    <cellStyle name="유입 6 3 2 2" xfId="2210" xr:uid="{00000000-0005-0000-0000-0000D7090000}"/>
    <cellStyle name="유입 6 3 3" xfId="1373" xr:uid="{00000000-0005-0000-0000-0000D8090000}"/>
    <cellStyle name="유입 6 3 3 2" xfId="2491" xr:uid="{00000000-0005-0000-0000-0000D9090000}"/>
    <cellStyle name="유입 6 3 4" xfId="1750" xr:uid="{00000000-0005-0000-0000-0000DA090000}"/>
    <cellStyle name="유입 6 4" xfId="749" xr:uid="{00000000-0005-0000-0000-0000DB090000}"/>
    <cellStyle name="유입 6 4 2" xfId="1216" xr:uid="{00000000-0005-0000-0000-0000DC090000}"/>
    <cellStyle name="유입 6 4 2 2" xfId="2334" xr:uid="{00000000-0005-0000-0000-0000DD090000}"/>
    <cellStyle name="유입 6 4 3" xfId="1497" xr:uid="{00000000-0005-0000-0000-0000DE090000}"/>
    <cellStyle name="유입 6 4 3 2" xfId="2615" xr:uid="{00000000-0005-0000-0000-0000DF090000}"/>
    <cellStyle name="유입 6 4 4" xfId="1874" xr:uid="{00000000-0005-0000-0000-0000E0090000}"/>
    <cellStyle name="유입 6 5" xfId="960" xr:uid="{00000000-0005-0000-0000-0000E1090000}"/>
    <cellStyle name="유입 6 5 2" xfId="2085" xr:uid="{00000000-0005-0000-0000-0000E2090000}"/>
    <cellStyle name="유입 6 6" xfId="901" xr:uid="{00000000-0005-0000-0000-0000E3090000}"/>
    <cellStyle name="유입 6 6 2" xfId="2026" xr:uid="{00000000-0005-0000-0000-0000E4090000}"/>
    <cellStyle name="유입 6 7" xfId="1618" xr:uid="{00000000-0005-0000-0000-0000E5090000}"/>
    <cellStyle name="유입 7" xfId="508" xr:uid="{00000000-0005-0000-0000-0000E6090000}"/>
    <cellStyle name="유입 7 2" xfId="648" xr:uid="{00000000-0005-0000-0000-0000E7090000}"/>
    <cellStyle name="유입 7 2 2" xfId="1122" xr:uid="{00000000-0005-0000-0000-0000E8090000}"/>
    <cellStyle name="유입 7 2 2 2" xfId="2240" xr:uid="{00000000-0005-0000-0000-0000E9090000}"/>
    <cellStyle name="유입 7 2 3" xfId="1403" xr:uid="{00000000-0005-0000-0000-0000EA090000}"/>
    <cellStyle name="유입 7 2 3 2" xfId="2521" xr:uid="{00000000-0005-0000-0000-0000EB090000}"/>
    <cellStyle name="유입 7 2 4" xfId="1780" xr:uid="{00000000-0005-0000-0000-0000EC090000}"/>
    <cellStyle name="유입 7 3" xfId="779" xr:uid="{00000000-0005-0000-0000-0000ED090000}"/>
    <cellStyle name="유입 7 3 2" xfId="1246" xr:uid="{00000000-0005-0000-0000-0000EE090000}"/>
    <cellStyle name="유입 7 3 2 2" xfId="2364" xr:uid="{00000000-0005-0000-0000-0000EF090000}"/>
    <cellStyle name="유입 7 3 3" xfId="1527" xr:uid="{00000000-0005-0000-0000-0000F0090000}"/>
    <cellStyle name="유입 7 3 3 2" xfId="2645" xr:uid="{00000000-0005-0000-0000-0000F1090000}"/>
    <cellStyle name="유입 7 3 4" xfId="1904" xr:uid="{00000000-0005-0000-0000-0000F2090000}"/>
    <cellStyle name="유입 7 4" xfId="991" xr:uid="{00000000-0005-0000-0000-0000F3090000}"/>
    <cellStyle name="유입 7 4 2" xfId="2116" xr:uid="{00000000-0005-0000-0000-0000F4090000}"/>
    <cellStyle name="유입 7 5" xfId="869" xr:uid="{00000000-0005-0000-0000-0000F5090000}"/>
    <cellStyle name="유입 7 5 2" xfId="1994" xr:uid="{00000000-0005-0000-0000-0000F6090000}"/>
    <cellStyle name="유입 7 6" xfId="1648" xr:uid="{00000000-0005-0000-0000-0000F7090000}"/>
    <cellStyle name="유입 8" xfId="579" xr:uid="{00000000-0005-0000-0000-0000F8090000}"/>
    <cellStyle name="유입 8 2" xfId="1053" xr:uid="{00000000-0005-0000-0000-0000F9090000}"/>
    <cellStyle name="유입 8 2 2" xfId="2174" xr:uid="{00000000-0005-0000-0000-0000FA090000}"/>
    <cellStyle name="유입 8 3" xfId="1337" xr:uid="{00000000-0005-0000-0000-0000FB090000}"/>
    <cellStyle name="유입 8 3 2" xfId="2455" xr:uid="{00000000-0005-0000-0000-0000FC090000}"/>
    <cellStyle name="유입 8 4" xfId="1714" xr:uid="{00000000-0005-0000-0000-0000FD090000}"/>
    <cellStyle name="유입 9" xfId="710" xr:uid="{00000000-0005-0000-0000-0000FE090000}"/>
    <cellStyle name="유입 9 2" xfId="1180" xr:uid="{00000000-0005-0000-0000-0000FF090000}"/>
    <cellStyle name="유입 9 2 2" xfId="2298" xr:uid="{00000000-0005-0000-0000-0000000A0000}"/>
    <cellStyle name="유입 9 3" xfId="1461" xr:uid="{00000000-0005-0000-0000-0000010A0000}"/>
    <cellStyle name="유입 9 3 2" xfId="2579" xr:uid="{00000000-0005-0000-0000-0000020A0000}"/>
    <cellStyle name="유입 9 4" xfId="1838" xr:uid="{00000000-0005-0000-0000-0000030A0000}"/>
    <cellStyle name="一般_家樂福" xfId="372" xr:uid="{00000000-0005-0000-0000-0000040A0000}"/>
    <cellStyle name="일반숫자" xfId="373" xr:uid="{00000000-0005-0000-0000-0000050A0000}"/>
    <cellStyle name="일자" xfId="374" xr:uid="{00000000-0005-0000-0000-0000060A0000}"/>
    <cellStyle name="자리수" xfId="375" xr:uid="{00000000-0005-0000-0000-0000070A0000}"/>
    <cellStyle name="자리수0" xfId="376" xr:uid="{00000000-0005-0000-0000-0000080A0000}"/>
    <cellStyle name="제목줄" xfId="377" xr:uid="{00000000-0005-0000-0000-0000090A0000}"/>
    <cellStyle name="지정되지 않음" xfId="378" xr:uid="{00000000-0005-0000-0000-00000A0A0000}"/>
    <cellStyle name="참조" xfId="379" xr:uid="{00000000-0005-0000-0000-00000B0A0000}"/>
    <cellStyle name="콤" xfId="380" xr:uid="{00000000-0005-0000-0000-00000C0A0000}"/>
    <cellStyle name="콤냡?&lt;_x000f_$??:_x0009_`1_1 " xfId="381" xr:uid="{00000000-0005-0000-0000-00000D0A0000}"/>
    <cellStyle name="콤마 [" xfId="382" xr:uid="{00000000-0005-0000-0000-00000E0A0000}"/>
    <cellStyle name="콤마 [0]_  RANGE " xfId="383" xr:uid="{00000000-0005-0000-0000-00000F0A0000}"/>
    <cellStyle name="콤마 [2]" xfId="384" xr:uid="{00000000-0005-0000-0000-0000100A0000}"/>
    <cellStyle name="콤마_  RANGE " xfId="385" xr:uid="{00000000-0005-0000-0000-0000110A0000}"/>
    <cellStyle name="통" xfId="386" xr:uid="{00000000-0005-0000-0000-0000120A0000}"/>
    <cellStyle name="통화 [" xfId="387" xr:uid="{00000000-0005-0000-0000-0000130A0000}"/>
    <cellStyle name="통화 [$]" xfId="388" xr:uid="{00000000-0005-0000-0000-0000140A0000}"/>
    <cellStyle name="통화 [4]" xfId="389" xr:uid="{00000000-0005-0000-0000-0000150A0000}"/>
    <cellStyle name="통화 [4] 2" xfId="475" xr:uid="{00000000-0005-0000-0000-0000160A0000}"/>
    <cellStyle name="통화 [4] 2 2" xfId="543" xr:uid="{00000000-0005-0000-0000-0000170A0000}"/>
    <cellStyle name="통화 [4] 2 2 2" xfId="814" xr:uid="{00000000-0005-0000-0000-0000180A0000}"/>
    <cellStyle name="통화 [4] 2 2 2 2" xfId="1281" xr:uid="{00000000-0005-0000-0000-0000190A0000}"/>
    <cellStyle name="통화 [4] 2 2 2 2 2" xfId="2399" xr:uid="{00000000-0005-0000-0000-00001A0A0000}"/>
    <cellStyle name="통화 [4] 2 2 2 3" xfId="1562" xr:uid="{00000000-0005-0000-0000-00001B0A0000}"/>
    <cellStyle name="통화 [4] 2 2 2 3 2" xfId="2680" xr:uid="{00000000-0005-0000-0000-00001C0A0000}"/>
    <cellStyle name="통화 [4] 2 2 2 4" xfId="1939" xr:uid="{00000000-0005-0000-0000-00001D0A0000}"/>
    <cellStyle name="통화 [4] 2 2 3" xfId="1683" xr:uid="{00000000-0005-0000-0000-00001E0A0000}"/>
    <cellStyle name="통화 [4] 2 3" xfId="617" xr:uid="{00000000-0005-0000-0000-00001F0A0000}"/>
    <cellStyle name="통화 [4] 2 3 2" xfId="1091" xr:uid="{00000000-0005-0000-0000-0000200A0000}"/>
    <cellStyle name="통화 [4] 2 3 2 2" xfId="2209" xr:uid="{00000000-0005-0000-0000-0000210A0000}"/>
    <cellStyle name="통화 [4] 2 3 3" xfId="1372" xr:uid="{00000000-0005-0000-0000-0000220A0000}"/>
    <cellStyle name="통화 [4] 2 3 3 2" xfId="2490" xr:uid="{00000000-0005-0000-0000-0000230A0000}"/>
    <cellStyle name="통화 [4] 2 3 4" xfId="1749" xr:uid="{00000000-0005-0000-0000-0000240A0000}"/>
    <cellStyle name="통화 [4] 2 4" xfId="748" xr:uid="{00000000-0005-0000-0000-0000250A0000}"/>
    <cellStyle name="통화 [4] 2 4 2" xfId="1215" xr:uid="{00000000-0005-0000-0000-0000260A0000}"/>
    <cellStyle name="통화 [4] 2 4 2 2" xfId="2333" xr:uid="{00000000-0005-0000-0000-0000270A0000}"/>
    <cellStyle name="통화 [4] 2 4 3" xfId="1496" xr:uid="{00000000-0005-0000-0000-0000280A0000}"/>
    <cellStyle name="통화 [4] 2 4 3 2" xfId="2614" xr:uid="{00000000-0005-0000-0000-0000290A0000}"/>
    <cellStyle name="통화 [4] 2 4 4" xfId="1873" xr:uid="{00000000-0005-0000-0000-00002A0A0000}"/>
    <cellStyle name="통화 [4] 3" xfId="448" xr:uid="{00000000-0005-0000-0000-00002B0A0000}"/>
    <cellStyle name="통화 [4] 3 2" xfId="516" xr:uid="{00000000-0005-0000-0000-00002C0A0000}"/>
    <cellStyle name="통화 [4] 3 2 2" xfId="787" xr:uid="{00000000-0005-0000-0000-00002D0A0000}"/>
    <cellStyle name="통화 [4] 3 2 2 2" xfId="1254" xr:uid="{00000000-0005-0000-0000-00002E0A0000}"/>
    <cellStyle name="통화 [4] 3 2 2 2 2" xfId="2372" xr:uid="{00000000-0005-0000-0000-00002F0A0000}"/>
    <cellStyle name="통화 [4] 3 2 2 3" xfId="1535" xr:uid="{00000000-0005-0000-0000-0000300A0000}"/>
    <cellStyle name="통화 [4] 3 2 2 3 2" xfId="2653" xr:uid="{00000000-0005-0000-0000-0000310A0000}"/>
    <cellStyle name="통화 [4] 3 2 2 4" xfId="1912" xr:uid="{00000000-0005-0000-0000-0000320A0000}"/>
    <cellStyle name="통화 [4] 3 2 3" xfId="1656" xr:uid="{00000000-0005-0000-0000-0000330A0000}"/>
    <cellStyle name="통화 [4] 3 3" xfId="590" xr:uid="{00000000-0005-0000-0000-0000340A0000}"/>
    <cellStyle name="통화 [4] 3 3 2" xfId="1064" xr:uid="{00000000-0005-0000-0000-0000350A0000}"/>
    <cellStyle name="통화 [4] 3 3 2 2" xfId="2182" xr:uid="{00000000-0005-0000-0000-0000360A0000}"/>
    <cellStyle name="통화 [4] 3 3 3" xfId="1345" xr:uid="{00000000-0005-0000-0000-0000370A0000}"/>
    <cellStyle name="통화 [4] 3 3 3 2" xfId="2463" xr:uid="{00000000-0005-0000-0000-0000380A0000}"/>
    <cellStyle name="통화 [4] 3 3 4" xfId="1722" xr:uid="{00000000-0005-0000-0000-0000390A0000}"/>
    <cellStyle name="통화 [4] 3 4" xfId="721" xr:uid="{00000000-0005-0000-0000-00003A0A0000}"/>
    <cellStyle name="통화 [4] 3 4 2" xfId="1188" xr:uid="{00000000-0005-0000-0000-00003B0A0000}"/>
    <cellStyle name="통화 [4] 3 4 2 2" xfId="2306" xr:uid="{00000000-0005-0000-0000-00003C0A0000}"/>
    <cellStyle name="통화 [4] 3 4 3" xfId="1469" xr:uid="{00000000-0005-0000-0000-00003D0A0000}"/>
    <cellStyle name="통화 [4] 3 4 3 2" xfId="2587" xr:uid="{00000000-0005-0000-0000-00003E0A0000}"/>
    <cellStyle name="통화 [4] 3 4 4" xfId="1846" xr:uid="{00000000-0005-0000-0000-00003F0A0000}"/>
    <cellStyle name="퍼센트" xfId="390" xr:uid="{00000000-0005-0000-0000-0000400A0000}"/>
    <cellStyle name="표" xfId="391" xr:uid="{00000000-0005-0000-0000-0000410A0000}"/>
    <cellStyle name="표준" xfId="0" builtinId="0" customBuiltin="1"/>
    <cellStyle name="표준 10" xfId="392" xr:uid="{00000000-0005-0000-0000-0000430A0000}"/>
    <cellStyle name="표준 11 10" xfId="17" xr:uid="{00000000-0005-0000-0000-0000440A0000}"/>
    <cellStyle name="표준 13" xfId="393" xr:uid="{00000000-0005-0000-0000-0000450A0000}"/>
    <cellStyle name="표준 14" xfId="43" xr:uid="{00000000-0005-0000-0000-0000460A0000}"/>
    <cellStyle name="표준 15" xfId="394" xr:uid="{00000000-0005-0000-0000-0000470A0000}"/>
    <cellStyle name="표준 19" xfId="395" xr:uid="{00000000-0005-0000-0000-0000480A0000}"/>
    <cellStyle name="표준 2" xfId="4" xr:uid="{00000000-0005-0000-0000-0000490A0000}"/>
    <cellStyle name="표준 2 10 2" xfId="496" xr:uid="{00000000-0005-0000-0000-00004A0A0000}"/>
    <cellStyle name="표준 2 119" xfId="10" xr:uid="{00000000-0005-0000-0000-00004B0A0000}"/>
    <cellStyle name="표준 2 119 2" xfId="35" xr:uid="{00000000-0005-0000-0000-00004C0A0000}"/>
    <cellStyle name="표준 2 119 2 2" xfId="444" xr:uid="{00000000-0005-0000-0000-00004D0A0000}"/>
    <cellStyle name="표준 2 119 2 2 2" xfId="7" xr:uid="{00000000-0005-0000-0000-00004E0A0000}"/>
    <cellStyle name="표준 2 119 2 2 2 2" xfId="8" xr:uid="{00000000-0005-0000-0000-00004F0A0000}"/>
    <cellStyle name="표준 2 119 2 2 3" xfId="3" xr:uid="{00000000-0005-0000-0000-0000500A0000}"/>
    <cellStyle name="표준 2 119 2 3" xfId="572" xr:uid="{00000000-0005-0000-0000-0000510A0000}"/>
    <cellStyle name="표준 2 119 2 3 2" xfId="1046" xr:uid="{00000000-0005-0000-0000-0000520A0000}"/>
    <cellStyle name="표준 2 119 2 4" xfId="703" xr:uid="{00000000-0005-0000-0000-0000530A0000}"/>
    <cellStyle name="표준 2 119 3" xfId="441" xr:uid="{00000000-0005-0000-0000-0000540A0000}"/>
    <cellStyle name="표준 2 119 3 2" xfId="586" xr:uid="{00000000-0005-0000-0000-0000550A0000}"/>
    <cellStyle name="표준 2 119 3 2 2" xfId="1060" xr:uid="{00000000-0005-0000-0000-0000560A0000}"/>
    <cellStyle name="표준 2 119 3 3" xfId="717" xr:uid="{00000000-0005-0000-0000-0000570A0000}"/>
    <cellStyle name="표준 2 119 4" xfId="570" xr:uid="{00000000-0005-0000-0000-0000580A0000}"/>
    <cellStyle name="표준 2 119 4 2" xfId="1044" xr:uid="{00000000-0005-0000-0000-0000590A0000}"/>
    <cellStyle name="표준 2 119 5" xfId="701" xr:uid="{00000000-0005-0000-0000-00005A0A0000}"/>
    <cellStyle name="표준 2 12" xfId="405" xr:uid="{00000000-0005-0000-0000-00005B0A0000}"/>
    <cellStyle name="표준 2 13" xfId="427" xr:uid="{00000000-0005-0000-0000-00005C0A0000}"/>
    <cellStyle name="표준 2 14" xfId="423" xr:uid="{00000000-0005-0000-0000-00005D0A0000}"/>
    <cellStyle name="표준 2 15" xfId="433" xr:uid="{00000000-0005-0000-0000-00005E0A0000}"/>
    <cellStyle name="표준 2 16" xfId="417" xr:uid="{00000000-0005-0000-0000-00005F0A0000}"/>
    <cellStyle name="표준 2 17" xfId="420" xr:uid="{00000000-0005-0000-0000-0000600A0000}"/>
    <cellStyle name="표준 2 18" xfId="432" xr:uid="{00000000-0005-0000-0000-0000610A0000}"/>
    <cellStyle name="표준 2 19" xfId="414" xr:uid="{00000000-0005-0000-0000-0000620A0000}"/>
    <cellStyle name="표준 2 2" xfId="21" xr:uid="{00000000-0005-0000-0000-0000630A0000}"/>
    <cellStyle name="표준 2 2 2" xfId="45" xr:uid="{00000000-0005-0000-0000-0000640A0000}"/>
    <cellStyle name="표준 2 20" xfId="431" xr:uid="{00000000-0005-0000-0000-0000650A0000}"/>
    <cellStyle name="표준 2 21" xfId="410" xr:uid="{00000000-0005-0000-0000-0000660A0000}"/>
    <cellStyle name="표준 2 22" xfId="430" xr:uid="{00000000-0005-0000-0000-0000670A0000}"/>
    <cellStyle name="표준 2 23" xfId="407" xr:uid="{00000000-0005-0000-0000-0000680A0000}"/>
    <cellStyle name="표준 2 24" xfId="429" xr:uid="{00000000-0005-0000-0000-0000690A0000}"/>
    <cellStyle name="표준 2 25" xfId="406" xr:uid="{00000000-0005-0000-0000-00006A0A0000}"/>
    <cellStyle name="표준 2 26" xfId="419" xr:uid="{00000000-0005-0000-0000-00006B0A0000}"/>
    <cellStyle name="표준 2 27" xfId="42" xr:uid="{00000000-0005-0000-0000-00006C0A0000}"/>
    <cellStyle name="표준 2 28" xfId="421" xr:uid="{00000000-0005-0000-0000-00006D0A0000}"/>
    <cellStyle name="표준 2 29" xfId="413" xr:uid="{00000000-0005-0000-0000-00006E0A0000}"/>
    <cellStyle name="표준 2 3" xfId="26" xr:uid="{00000000-0005-0000-0000-00006F0A0000}"/>
    <cellStyle name="표준 2 30" xfId="435" xr:uid="{00000000-0005-0000-0000-0000700A0000}"/>
    <cellStyle name="표준 2 31" xfId="418" xr:uid="{00000000-0005-0000-0000-0000710A0000}"/>
    <cellStyle name="표준 2 32" xfId="422" xr:uid="{00000000-0005-0000-0000-0000720A0000}"/>
    <cellStyle name="표준 2 33" xfId="412" xr:uid="{00000000-0005-0000-0000-0000730A0000}"/>
    <cellStyle name="표준 2 34" xfId="416" xr:uid="{00000000-0005-0000-0000-0000740A0000}"/>
    <cellStyle name="표준 2 35" xfId="409" xr:uid="{00000000-0005-0000-0000-0000750A0000}"/>
    <cellStyle name="표준 2 36" xfId="411" xr:uid="{00000000-0005-0000-0000-0000760A0000}"/>
    <cellStyle name="표준 2 37" xfId="408" xr:uid="{00000000-0005-0000-0000-0000770A0000}"/>
    <cellStyle name="표준 2 38" xfId="415" xr:uid="{00000000-0005-0000-0000-0000780A0000}"/>
    <cellStyle name="표준 2 4" xfId="38" xr:uid="{00000000-0005-0000-0000-0000790A0000}"/>
    <cellStyle name="표준 2 5" xfId="37" xr:uid="{00000000-0005-0000-0000-00007A0A0000}"/>
    <cellStyle name="표준 2 6" xfId="426" xr:uid="{00000000-0005-0000-0000-00007B0A0000}"/>
    <cellStyle name="표준 2 69" xfId="13" xr:uid="{00000000-0005-0000-0000-00007C0A0000}"/>
    <cellStyle name="표준 2 7" xfId="428" xr:uid="{00000000-0005-0000-0000-00007D0A0000}"/>
    <cellStyle name="표준 2 8" xfId="425" xr:uid="{00000000-0005-0000-0000-00007E0A0000}"/>
    <cellStyle name="표준 2 9" xfId="46" xr:uid="{00000000-0005-0000-0000-00007F0A0000}"/>
    <cellStyle name="표준 3" xfId="31" xr:uid="{00000000-0005-0000-0000-0000800A0000}"/>
    <cellStyle name="표준 3 2" xfId="39" xr:uid="{00000000-0005-0000-0000-0000810A0000}"/>
    <cellStyle name="표준 4" xfId="32" xr:uid="{00000000-0005-0000-0000-0000820A0000}"/>
    <cellStyle name="표준 4 2" xfId="40" xr:uid="{00000000-0005-0000-0000-0000830A0000}"/>
    <cellStyle name="표준 5" xfId="41" xr:uid="{00000000-0005-0000-0000-0000840A0000}"/>
    <cellStyle name="표준 5 2" xfId="404" xr:uid="{00000000-0005-0000-0000-0000850A0000}"/>
    <cellStyle name="표준 50 2" xfId="14" xr:uid="{00000000-0005-0000-0000-0000860A0000}"/>
    <cellStyle name="표준 51 2" xfId="12" xr:uid="{00000000-0005-0000-0000-0000870A0000}"/>
    <cellStyle name="표준 6" xfId="33" xr:uid="{00000000-0005-0000-0000-0000880A0000}"/>
    <cellStyle name="표준 66" xfId="15" xr:uid="{00000000-0005-0000-0000-0000890A0000}"/>
    <cellStyle name="표준 67" xfId="20" xr:uid="{00000000-0005-0000-0000-00008A0A0000}"/>
    <cellStyle name="표준 8" xfId="34" xr:uid="{00000000-0005-0000-0000-00008B0A0000}"/>
    <cellStyle name="標準_98CFFORM" xfId="396" xr:uid="{00000000-0005-0000-0000-00008C0A0000}"/>
    <cellStyle name="하이퍼링크 2" xfId="397" xr:uid="{00000000-0005-0000-0000-00008D0A0000}"/>
    <cellStyle name="합산" xfId="398" xr:uid="{00000000-0005-0000-0000-00008E0A0000}"/>
    <cellStyle name="桁区切り [0.00]_Add1" xfId="399" xr:uid="{00000000-0005-0000-0000-00008F0A0000}"/>
    <cellStyle name="화폐기호" xfId="400" xr:uid="{00000000-0005-0000-0000-0000900A0000}"/>
    <cellStyle name="화폐기호0" xfId="401" xr:uid="{00000000-0005-0000-0000-0000910A0000}"/>
  </cellStyles>
  <dxfs count="0"/>
  <tableStyles count="0" defaultTableStyle="TableStyleMedium2" defaultPivotStyle="PivotStyleLight16"/>
  <colors>
    <mruColors>
      <color rgb="FF08FFC8"/>
      <color rgb="FFDADADA"/>
      <color rgb="FF00CC66"/>
      <color rgb="FF009242"/>
      <color rgb="FFC7EFB4"/>
      <color rgb="FFC6E6B4"/>
      <color rgb="FFC6E0CB"/>
      <color rgb="FF00B06F"/>
      <color rgb="FF36A436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2"/>
  <sheetViews>
    <sheetView showGridLines="0" tabSelected="1" view="pageBreakPreview" zoomScale="85" zoomScaleNormal="85" zoomScaleSheetLayoutView="85" workbookViewId="0">
      <pane xSplit="2" ySplit="3" topLeftCell="K4" activePane="bottomRight" state="frozen"/>
      <selection pane="topRight" activeCell="C1" sqref="C1"/>
      <selection pane="bottomLeft" activeCell="A4" sqref="A4"/>
      <selection pane="bottomRight" activeCell="Y29" sqref="Y29"/>
    </sheetView>
  </sheetViews>
  <sheetFormatPr defaultColWidth="9" defaultRowHeight="12.75" outlineLevelCol="1"/>
  <cols>
    <col min="1" max="1" width="1.625" style="1" customWidth="1"/>
    <col min="2" max="2" width="32.25" style="1" customWidth="1"/>
    <col min="3" max="6" width="9.625" style="1" hidden="1" customWidth="1" outlineLevel="1"/>
    <col min="7" max="7" width="9.625" style="1" hidden="1" customWidth="1" collapsed="1"/>
    <col min="8" max="14" width="9.625" style="1" hidden="1" customWidth="1"/>
    <col min="15" max="16384" width="9" style="1"/>
  </cols>
  <sheetData>
    <row r="1" spans="2:21" s="87" customFormat="1" ht="36" customHeight="1">
      <c r="B1" s="249" t="s">
        <v>85</v>
      </c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</row>
    <row r="2" spans="2:21" ht="9.9499999999999993" customHeight="1">
      <c r="B2" s="124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2:21" s="89" customFormat="1" ht="20.100000000000001" customHeight="1">
      <c r="B3" s="134" t="s">
        <v>86</v>
      </c>
      <c r="C3" s="144" t="s">
        <v>73</v>
      </c>
      <c r="D3" s="126" t="s">
        <v>74</v>
      </c>
      <c r="E3" s="126" t="s">
        <v>76</v>
      </c>
      <c r="F3" s="157" t="s">
        <v>79</v>
      </c>
      <c r="G3" s="126" t="s">
        <v>80</v>
      </c>
      <c r="H3" s="126" t="s">
        <v>81</v>
      </c>
      <c r="I3" s="126" t="s">
        <v>82</v>
      </c>
      <c r="J3" s="157" t="s">
        <v>83</v>
      </c>
      <c r="K3" s="126" t="s">
        <v>172</v>
      </c>
      <c r="L3" s="126" t="s">
        <v>187</v>
      </c>
      <c r="M3" s="126" t="s">
        <v>188</v>
      </c>
      <c r="N3" s="157" t="s">
        <v>189</v>
      </c>
      <c r="O3" s="251" t="s">
        <v>192</v>
      </c>
      <c r="P3" s="251" t="s">
        <v>190</v>
      </c>
      <c r="Q3" s="251" t="s">
        <v>193</v>
      </c>
      <c r="R3" s="252" t="s">
        <v>194</v>
      </c>
      <c r="S3" s="252" t="s">
        <v>195</v>
      </c>
      <c r="T3" s="253" t="s">
        <v>196</v>
      </c>
      <c r="U3" s="254" t="s">
        <v>197</v>
      </c>
    </row>
    <row r="4" spans="2:21" s="89" customFormat="1" ht="20.100000000000001" customHeight="1" collapsed="1">
      <c r="B4" s="135" t="s">
        <v>87</v>
      </c>
      <c r="C4" s="145">
        <f t="shared" ref="C4:S4" si="0">+C5+C9+C13+C14+C18</f>
        <v>1499.070070645</v>
      </c>
      <c r="D4" s="116">
        <f t="shared" si="0"/>
        <v>1663.5491123200002</v>
      </c>
      <c r="E4" s="116">
        <f t="shared" si="0"/>
        <v>1727.2552349950001</v>
      </c>
      <c r="F4" s="158">
        <f t="shared" si="0"/>
        <v>1927.7252892900001</v>
      </c>
      <c r="G4" s="116">
        <f t="shared" si="0"/>
        <v>1845.221980257</v>
      </c>
      <c r="H4" s="116">
        <f t="shared" si="0"/>
        <v>2045.7813818739999</v>
      </c>
      <c r="I4" s="116">
        <f t="shared" si="0"/>
        <v>2057.3322252580001</v>
      </c>
      <c r="J4" s="158">
        <f t="shared" si="0"/>
        <v>2271.7431214210001</v>
      </c>
      <c r="K4" s="227">
        <f t="shared" si="0"/>
        <v>2280.442537937156</v>
      </c>
      <c r="L4" s="227">
        <f t="shared" si="0"/>
        <v>2407.904484962</v>
      </c>
      <c r="M4" s="227">
        <f t="shared" si="0"/>
        <v>2445.2764872059997</v>
      </c>
      <c r="N4" s="228">
        <f t="shared" si="0"/>
        <v>2537.004066727</v>
      </c>
      <c r="O4" s="255">
        <f t="shared" si="0"/>
        <v>2526.0554158760001</v>
      </c>
      <c r="P4" s="255">
        <f t="shared" si="0"/>
        <v>2610.4859201920003</v>
      </c>
      <c r="Q4" s="255">
        <f t="shared" si="0"/>
        <v>2715.5571615560002</v>
      </c>
      <c r="R4" s="256">
        <f t="shared" si="0"/>
        <v>2885.6207670229996</v>
      </c>
      <c r="S4" s="256">
        <f t="shared" si="0"/>
        <v>2786.7833519069995</v>
      </c>
      <c r="T4" s="257">
        <f>+IFERROR((S4/O4-1),"n/a")</f>
        <v>0.10321544586565712</v>
      </c>
      <c r="U4" s="258">
        <f>+IFERROR((S4/R4-1),"n/a")</f>
        <v>-3.4251699407461422E-2</v>
      </c>
    </row>
    <row r="5" spans="2:21" s="86" customFormat="1" ht="20.100000000000001" customHeight="1">
      <c r="B5" s="136" t="s">
        <v>88</v>
      </c>
      <c r="C5" s="146">
        <f t="shared" ref="C5:L5" si="1">+SUM(C6:C8)</f>
        <v>754.51965429100005</v>
      </c>
      <c r="D5" s="120">
        <f t="shared" si="1"/>
        <v>828.398213521</v>
      </c>
      <c r="E5" s="120">
        <f t="shared" si="1"/>
        <v>829.46645684600003</v>
      </c>
      <c r="F5" s="159">
        <f t="shared" si="1"/>
        <v>895.45080662199996</v>
      </c>
      <c r="G5" s="120">
        <f t="shared" si="1"/>
        <v>849.85833620999995</v>
      </c>
      <c r="H5" s="120">
        <f t="shared" si="1"/>
        <v>905.52093356499995</v>
      </c>
      <c r="I5" s="120">
        <f t="shared" si="1"/>
        <v>896.16584983999996</v>
      </c>
      <c r="J5" s="159">
        <f t="shared" si="1"/>
        <v>916.41886990499984</v>
      </c>
      <c r="K5" s="229">
        <f t="shared" si="1"/>
        <v>851.76046675499992</v>
      </c>
      <c r="L5" s="229">
        <f t="shared" si="1"/>
        <v>910.44952199099998</v>
      </c>
      <c r="M5" s="229">
        <f t="shared" ref="M5:N5" si="2">+SUM(M6:M8)</f>
        <v>898.51332389299989</v>
      </c>
      <c r="N5" s="230">
        <f t="shared" si="2"/>
        <v>928.33753923699999</v>
      </c>
      <c r="O5" s="229">
        <f t="shared" ref="O5:S5" si="3">+SUM(O6:O8)</f>
        <v>905.35382114100003</v>
      </c>
      <c r="P5" s="229">
        <f t="shared" si="3"/>
        <v>978.4025974409999</v>
      </c>
      <c r="Q5" s="229">
        <f t="shared" si="3"/>
        <v>997.71318764</v>
      </c>
      <c r="R5" s="230">
        <f t="shared" si="3"/>
        <v>1064.6961181139998</v>
      </c>
      <c r="S5" s="230">
        <f t="shared" si="3"/>
        <v>1012.6528538599998</v>
      </c>
      <c r="T5" s="259">
        <f>+IFERROR((S5/O5-1),"n/a")</f>
        <v>0.11851613171938991</v>
      </c>
      <c r="U5" s="260">
        <f>+IFERROR((S5/R5-1),"n/a")</f>
        <v>-4.8880862218403931E-2</v>
      </c>
    </row>
    <row r="6" spans="2:21" s="96" customFormat="1" ht="20.100000000000001" customHeight="1">
      <c r="B6" s="137" t="s">
        <v>89</v>
      </c>
      <c r="C6" s="147">
        <v>566.852070809</v>
      </c>
      <c r="D6" s="98">
        <v>603.19192829400004</v>
      </c>
      <c r="E6" s="98">
        <v>601.07618911700001</v>
      </c>
      <c r="F6" s="160">
        <v>628.59620617099995</v>
      </c>
      <c r="G6" s="98">
        <v>622.988544983</v>
      </c>
      <c r="H6" s="98">
        <v>660.69126662899998</v>
      </c>
      <c r="I6" s="98">
        <v>664.67387864199998</v>
      </c>
      <c r="J6" s="160">
        <v>660.23216737099995</v>
      </c>
      <c r="K6" s="231">
        <v>655.72977198799992</v>
      </c>
      <c r="L6" s="231">
        <v>689.17801708399998</v>
      </c>
      <c r="M6" s="231">
        <v>688.18119518899994</v>
      </c>
      <c r="N6" s="232">
        <v>692.234487328</v>
      </c>
      <c r="O6" s="231">
        <v>696.43948285800002</v>
      </c>
      <c r="P6" s="231">
        <v>731.38606416399989</v>
      </c>
      <c r="Q6" s="231">
        <v>753.33305167200001</v>
      </c>
      <c r="R6" s="232">
        <v>768.38790808199985</v>
      </c>
      <c r="S6" s="232">
        <v>753.71255722999979</v>
      </c>
      <c r="T6" s="261">
        <f>+IFERROR((S6/O6-1),"n/a")</f>
        <v>8.2236972173040046E-2</v>
      </c>
      <c r="U6" s="262">
        <f>+IFERROR((S6/R6-1),"n/a")</f>
        <v>-1.9098883126143607E-2</v>
      </c>
    </row>
    <row r="7" spans="2:21" s="96" customFormat="1" ht="20.100000000000001" customHeight="1">
      <c r="B7" s="137" t="s">
        <v>90</v>
      </c>
      <c r="C7" s="147">
        <v>182.48807905799998</v>
      </c>
      <c r="D7" s="98">
        <v>222.18337688699998</v>
      </c>
      <c r="E7" s="98">
        <v>223.238074442</v>
      </c>
      <c r="F7" s="160">
        <v>257.393758155</v>
      </c>
      <c r="G7" s="98">
        <v>221.14100787800001</v>
      </c>
      <c r="H7" s="98">
        <v>241.12684077399999</v>
      </c>
      <c r="I7" s="98">
        <v>228.45907334899999</v>
      </c>
      <c r="J7" s="160">
        <v>249.80648414399997</v>
      </c>
      <c r="K7" s="231">
        <v>192.273915845</v>
      </c>
      <c r="L7" s="231">
        <v>217.44460556199999</v>
      </c>
      <c r="M7" s="231">
        <v>206.71562507900001</v>
      </c>
      <c r="N7" s="232">
        <v>229.662648236</v>
      </c>
      <c r="O7" s="231">
        <v>202.400741227</v>
      </c>
      <c r="P7" s="231">
        <v>234.963856666</v>
      </c>
      <c r="Q7" s="231">
        <v>229.54714656600001</v>
      </c>
      <c r="R7" s="232">
        <v>251.96090876299996</v>
      </c>
      <c r="S7" s="232">
        <v>217.16117087700005</v>
      </c>
      <c r="T7" s="261">
        <f t="shared" ref="T7:T8" si="4">+IFERROR((S7/O7-1),"n/a")</f>
        <v>7.2926756890903333E-2</v>
      </c>
      <c r="U7" s="262">
        <f t="shared" ref="U7:U8" si="5">+IFERROR((S7/R7-1),"n/a")</f>
        <v>-0.13811562300219093</v>
      </c>
    </row>
    <row r="8" spans="2:21" s="96" customFormat="1" ht="20.100000000000001" customHeight="1">
      <c r="B8" s="137" t="s">
        <v>91</v>
      </c>
      <c r="C8" s="147">
        <v>5.1795044240000001</v>
      </c>
      <c r="D8" s="98">
        <v>3.0229083399999999</v>
      </c>
      <c r="E8" s="98">
        <v>5.1521932870000002</v>
      </c>
      <c r="F8" s="160">
        <v>9.4608422959999992</v>
      </c>
      <c r="G8" s="98">
        <v>5.7287833490000004</v>
      </c>
      <c r="H8" s="98">
        <v>3.702826162</v>
      </c>
      <c r="I8" s="98">
        <v>3.032897848999994</v>
      </c>
      <c r="J8" s="160">
        <v>6.3802183900000005</v>
      </c>
      <c r="K8" s="231">
        <v>3.7567789219999996</v>
      </c>
      <c r="L8" s="231">
        <v>3.8268993449999997</v>
      </c>
      <c r="M8" s="231">
        <v>3.616503625</v>
      </c>
      <c r="N8" s="232">
        <v>6.4404036729999996</v>
      </c>
      <c r="O8" s="231">
        <v>6.5135970560000001</v>
      </c>
      <c r="P8" s="231">
        <v>12.052676611000001</v>
      </c>
      <c r="Q8" s="231">
        <v>14.832989402000001</v>
      </c>
      <c r="R8" s="232">
        <v>44.347301268999992</v>
      </c>
      <c r="S8" s="232">
        <v>41.779125753000017</v>
      </c>
      <c r="T8" s="261">
        <f t="shared" si="4"/>
        <v>5.4141403580553353</v>
      </c>
      <c r="U8" s="262">
        <f t="shared" si="5"/>
        <v>-5.7910525387374623E-2</v>
      </c>
    </row>
    <row r="9" spans="2:21" s="86" customFormat="1" ht="20.100000000000001" customHeight="1">
      <c r="B9" s="136" t="s">
        <v>92</v>
      </c>
      <c r="C9" s="146">
        <f t="shared" ref="C9:G9" si="6">+SUM(C10:C12)</f>
        <v>325.823569572</v>
      </c>
      <c r="D9" s="120">
        <f t="shared" si="6"/>
        <v>367.225834265</v>
      </c>
      <c r="E9" s="120">
        <f t="shared" si="6"/>
        <v>383.94175131000003</v>
      </c>
      <c r="F9" s="159">
        <f t="shared" si="6"/>
        <v>411.48672459400001</v>
      </c>
      <c r="G9" s="120">
        <f t="shared" si="6"/>
        <v>416.47940845400007</v>
      </c>
      <c r="H9" s="120">
        <f t="shared" ref="H9:L9" si="7">+SUM(H10:H12)</f>
        <v>439.49639073100002</v>
      </c>
      <c r="I9" s="120">
        <f t="shared" si="7"/>
        <v>458.25546173999999</v>
      </c>
      <c r="J9" s="159">
        <f t="shared" si="7"/>
        <v>486.84786497299996</v>
      </c>
      <c r="K9" s="229">
        <f t="shared" si="7"/>
        <v>605.87729262515597</v>
      </c>
      <c r="L9" s="229">
        <f t="shared" si="7"/>
        <v>632.91064008400008</v>
      </c>
      <c r="M9" s="229">
        <f t="shared" ref="M9:S14" si="8">+SUM(M10:M12)</f>
        <v>647.39391650599998</v>
      </c>
      <c r="N9" s="230">
        <f t="shared" si="8"/>
        <v>660.45066661699991</v>
      </c>
      <c r="O9" s="229">
        <f t="shared" si="8"/>
        <v>703.45141301199988</v>
      </c>
      <c r="P9" s="229">
        <f t="shared" si="8"/>
        <v>719.04528174200016</v>
      </c>
      <c r="Q9" s="229">
        <f t="shared" si="8"/>
        <v>725.37882013799992</v>
      </c>
      <c r="R9" s="230">
        <f t="shared" si="8"/>
        <v>775.10197451300007</v>
      </c>
      <c r="S9" s="230">
        <f t="shared" si="8"/>
        <v>787.88386459599985</v>
      </c>
      <c r="T9" s="259">
        <f>+IFERROR((S9/O9-1),"n/a")</f>
        <v>0.12002598903381512</v>
      </c>
      <c r="U9" s="260">
        <f>+IFERROR((S9/R9-1),"n/a")</f>
        <v>1.6490591565104351E-2</v>
      </c>
    </row>
    <row r="10" spans="2:21" s="86" customFormat="1" ht="20.100000000000001" customHeight="1">
      <c r="B10" s="137" t="s">
        <v>93</v>
      </c>
      <c r="C10" s="147">
        <v>204.394922399</v>
      </c>
      <c r="D10" s="98">
        <v>234.954836634</v>
      </c>
      <c r="E10" s="98">
        <v>238.39182382300001</v>
      </c>
      <c r="F10" s="160">
        <v>265.77429852400002</v>
      </c>
      <c r="G10" s="98">
        <v>260.57696659700002</v>
      </c>
      <c r="H10" s="98">
        <v>273.614313165</v>
      </c>
      <c r="I10" s="98">
        <v>267.73618248600002</v>
      </c>
      <c r="J10" s="160">
        <v>276.47064504399998</v>
      </c>
      <c r="K10" s="231">
        <v>264.22326446488097</v>
      </c>
      <c r="L10" s="231">
        <v>280.46608310311899</v>
      </c>
      <c r="M10" s="231">
        <v>282.36179898</v>
      </c>
      <c r="N10" s="232">
        <v>279.85388420199996</v>
      </c>
      <c r="O10" s="231">
        <v>264.89282660699996</v>
      </c>
      <c r="P10" s="231">
        <v>280.15432861300002</v>
      </c>
      <c r="Q10" s="231">
        <v>279.21778436900001</v>
      </c>
      <c r="R10" s="232">
        <v>307.76774961000007</v>
      </c>
      <c r="S10" s="232">
        <v>308.26296536399991</v>
      </c>
      <c r="T10" s="261">
        <f t="shared" ref="T10:T12" si="9">+IFERROR((S10/O10-1),"n/a")</f>
        <v>0.16372711678351615</v>
      </c>
      <c r="U10" s="262">
        <f t="shared" ref="U10:U12" si="10">+IFERROR((S10/R10-1),"n/a")</f>
        <v>1.6090566819537688E-3</v>
      </c>
    </row>
    <row r="11" spans="2:21" s="86" customFormat="1" ht="20.100000000000001" customHeight="1">
      <c r="B11" s="137" t="s">
        <v>94</v>
      </c>
      <c r="C11" s="147">
        <v>107.912889941</v>
      </c>
      <c r="D11" s="98">
        <v>112.976662574</v>
      </c>
      <c r="E11" s="98">
        <v>121.573897469</v>
      </c>
      <c r="F11" s="160">
        <v>133.70349583999999</v>
      </c>
      <c r="G11" s="98">
        <v>132.290048541</v>
      </c>
      <c r="H11" s="98">
        <v>142.13089866199999</v>
      </c>
      <c r="I11" s="98">
        <v>156.623044854</v>
      </c>
      <c r="J11" s="160">
        <v>172.94864155799999</v>
      </c>
      <c r="K11" s="231">
        <v>302.91925676127499</v>
      </c>
      <c r="L11" s="231">
        <v>310.31620372088105</v>
      </c>
      <c r="M11" s="231">
        <v>321.08074051099999</v>
      </c>
      <c r="N11" s="232">
        <v>334.35581688800005</v>
      </c>
      <c r="O11" s="231">
        <v>390.51921189999996</v>
      </c>
      <c r="P11" s="231">
        <v>391.46413712700007</v>
      </c>
      <c r="Q11" s="231">
        <v>399.98138613899994</v>
      </c>
      <c r="R11" s="232">
        <v>413.756898509</v>
      </c>
      <c r="S11" s="232">
        <v>424.1685474489999</v>
      </c>
      <c r="T11" s="261">
        <f t="shared" si="9"/>
        <v>8.6165634170173755E-2</v>
      </c>
      <c r="U11" s="262">
        <f t="shared" si="10"/>
        <v>2.5163686641887839E-2</v>
      </c>
    </row>
    <row r="12" spans="2:21" s="86" customFormat="1" ht="20.100000000000001" customHeight="1">
      <c r="B12" s="137" t="s">
        <v>95</v>
      </c>
      <c r="C12" s="147">
        <v>13.515757232</v>
      </c>
      <c r="D12" s="98">
        <v>19.294335057000001</v>
      </c>
      <c r="E12" s="98">
        <v>23.976030017999999</v>
      </c>
      <c r="F12" s="160">
        <v>12.008930230000001</v>
      </c>
      <c r="G12" s="98">
        <v>23.612393315999999</v>
      </c>
      <c r="H12" s="98">
        <v>23.751178904</v>
      </c>
      <c r="I12" s="98">
        <v>33.896234399999969</v>
      </c>
      <c r="J12" s="160">
        <v>37.428578371</v>
      </c>
      <c r="K12" s="231">
        <v>38.734771398999996</v>
      </c>
      <c r="L12" s="231">
        <v>42.128353259999997</v>
      </c>
      <c r="M12" s="231">
        <v>43.951377014999998</v>
      </c>
      <c r="N12" s="232">
        <v>46.240965527</v>
      </c>
      <c r="O12" s="231">
        <v>48.039374504999998</v>
      </c>
      <c r="P12" s="231">
        <v>47.426816002000002</v>
      </c>
      <c r="Q12" s="231">
        <v>46.17964963</v>
      </c>
      <c r="R12" s="232">
        <v>53.577326394000025</v>
      </c>
      <c r="S12" s="232">
        <v>55.452351783000005</v>
      </c>
      <c r="T12" s="261">
        <f t="shared" si="9"/>
        <v>0.15431044542906069</v>
      </c>
      <c r="U12" s="262">
        <f t="shared" si="10"/>
        <v>3.4996621055916721E-2</v>
      </c>
    </row>
    <row r="13" spans="2:21" s="86" customFormat="1" ht="20.100000000000001" customHeight="1">
      <c r="B13" s="136" t="s">
        <v>96</v>
      </c>
      <c r="C13" s="146">
        <v>209.509940836</v>
      </c>
      <c r="D13" s="120">
        <v>232.62108001999999</v>
      </c>
      <c r="E13" s="120">
        <v>241.72807469399999</v>
      </c>
      <c r="F13" s="159">
        <v>295.18642311600001</v>
      </c>
      <c r="G13" s="120">
        <v>274.75214169999998</v>
      </c>
      <c r="H13" s="120">
        <v>295.73370914499998</v>
      </c>
      <c r="I13" s="120">
        <v>296.20481812500003</v>
      </c>
      <c r="J13" s="159">
        <v>319.94388125999996</v>
      </c>
      <c r="K13" s="229">
        <v>318.24599543800002</v>
      </c>
      <c r="L13" s="229">
        <v>339.65793785100004</v>
      </c>
      <c r="M13" s="229">
        <v>340.84523619500004</v>
      </c>
      <c r="N13" s="230">
        <v>356.01742895300004</v>
      </c>
      <c r="O13" s="229">
        <v>353.90977501300006</v>
      </c>
      <c r="P13" s="229">
        <v>368.463793146</v>
      </c>
      <c r="Q13" s="229">
        <v>385.11473864300001</v>
      </c>
      <c r="R13" s="230">
        <v>400.91821118600012</v>
      </c>
      <c r="S13" s="230">
        <v>392.73674312600008</v>
      </c>
      <c r="T13" s="259">
        <f>+IFERROR((S13/O13-1),"n/a")</f>
        <v>0.10970866264310963</v>
      </c>
      <c r="U13" s="260">
        <f>+IFERROR((S13/R13-1),"n/a")</f>
        <v>-2.0406825710903798E-2</v>
      </c>
    </row>
    <row r="14" spans="2:21" s="86" customFormat="1" ht="20.100000000000001" customHeight="1">
      <c r="B14" s="136" t="s">
        <v>97</v>
      </c>
      <c r="C14" s="146">
        <f t="shared" ref="C14:L14" si="11">+SUM(C15:C17)</f>
        <v>124.669975076</v>
      </c>
      <c r="D14" s="120">
        <f t="shared" si="11"/>
        <v>140.39142104199999</v>
      </c>
      <c r="E14" s="120">
        <f t="shared" si="11"/>
        <v>175.88374085500001</v>
      </c>
      <c r="F14" s="159">
        <f t="shared" si="11"/>
        <v>218.66847670600001</v>
      </c>
      <c r="G14" s="120">
        <f t="shared" si="11"/>
        <v>212.04250924500002</v>
      </c>
      <c r="H14" s="120">
        <f t="shared" si="11"/>
        <v>300.15292942799999</v>
      </c>
      <c r="I14" s="120">
        <f t="shared" si="11"/>
        <v>311.86648711600003</v>
      </c>
      <c r="J14" s="159">
        <f t="shared" si="11"/>
        <v>437.45066277699999</v>
      </c>
      <c r="K14" s="229">
        <f t="shared" si="11"/>
        <v>411.31881233899998</v>
      </c>
      <c r="L14" s="229">
        <f t="shared" si="11"/>
        <v>420.40330545899997</v>
      </c>
      <c r="M14" s="229">
        <f t="shared" ref="M14:N14" si="12">+SUM(M15:M17)</f>
        <v>434.91673569100004</v>
      </c>
      <c r="N14" s="230">
        <f t="shared" si="12"/>
        <v>466.34467875799999</v>
      </c>
      <c r="O14" s="229">
        <f t="shared" si="8"/>
        <v>446.31997847100001</v>
      </c>
      <c r="P14" s="229">
        <f t="shared" si="8"/>
        <v>419.996309236</v>
      </c>
      <c r="Q14" s="229">
        <f t="shared" si="8"/>
        <v>462.75796152800001</v>
      </c>
      <c r="R14" s="230">
        <f t="shared" si="8"/>
        <v>467.34693986599996</v>
      </c>
      <c r="S14" s="230">
        <f t="shared" si="8"/>
        <v>459.26426704699986</v>
      </c>
      <c r="T14" s="259">
        <f>+IFERROR((S14/O14-1),"n/a")</f>
        <v>2.9002261158786347E-2</v>
      </c>
      <c r="U14" s="260">
        <f>+IFERROR((S14/R14-1),"n/a")</f>
        <v>-1.7294802061435521E-2</v>
      </c>
    </row>
    <row r="15" spans="2:21" s="86" customFormat="1" ht="20.100000000000001" customHeight="1">
      <c r="B15" s="137" t="s">
        <v>98</v>
      </c>
      <c r="C15" s="147">
        <v>91.272891783000006</v>
      </c>
      <c r="D15" s="98">
        <v>106.212666572</v>
      </c>
      <c r="E15" s="98">
        <v>129.894971825</v>
      </c>
      <c r="F15" s="160">
        <v>164.298150577</v>
      </c>
      <c r="G15" s="98">
        <v>163.868235115</v>
      </c>
      <c r="H15" s="98">
        <v>251.084102906</v>
      </c>
      <c r="I15" s="98">
        <v>268.45893684600003</v>
      </c>
      <c r="J15" s="160">
        <v>382.91555604199999</v>
      </c>
      <c r="K15" s="231">
        <v>353.14630005599997</v>
      </c>
      <c r="L15" s="231">
        <v>369.59179053300005</v>
      </c>
      <c r="M15" s="231">
        <v>379.80328794400003</v>
      </c>
      <c r="N15" s="232">
        <v>400.587518725</v>
      </c>
      <c r="O15" s="231">
        <v>394.55730436200002</v>
      </c>
      <c r="P15" s="231">
        <v>382.87029418100002</v>
      </c>
      <c r="Q15" s="231">
        <v>424.01661427499999</v>
      </c>
      <c r="R15" s="232">
        <v>427.88781807899989</v>
      </c>
      <c r="S15" s="232">
        <v>422.65808048999986</v>
      </c>
      <c r="T15" s="261">
        <f t="shared" ref="T15:T17" si="13">+IFERROR((S15/O15-1),"n/a")</f>
        <v>7.122102624215465E-2</v>
      </c>
      <c r="U15" s="262">
        <f t="shared" ref="U15:U17" si="14">+IFERROR((S15/R15-1),"n/a")</f>
        <v>-1.2222216590504709E-2</v>
      </c>
    </row>
    <row r="16" spans="2:21" s="86" customFormat="1" ht="20.100000000000001" customHeight="1">
      <c r="B16" s="137" t="s">
        <v>99</v>
      </c>
      <c r="C16" s="147">
        <v>9.9665973529999992</v>
      </c>
      <c r="D16" s="98">
        <v>14.199725159</v>
      </c>
      <c r="E16" s="98">
        <v>23.678905949000001</v>
      </c>
      <c r="F16" s="160">
        <v>36.496095410000002</v>
      </c>
      <c r="G16" s="98">
        <v>33.074524095000001</v>
      </c>
      <c r="H16" s="98">
        <v>27.443403440000001</v>
      </c>
      <c r="I16" s="98">
        <v>28.989257142000003</v>
      </c>
      <c r="J16" s="160">
        <v>38.391780664999999</v>
      </c>
      <c r="K16" s="231">
        <v>44.804665974000002</v>
      </c>
      <c r="L16" s="231">
        <v>35.789819917000003</v>
      </c>
      <c r="M16" s="231">
        <v>39.466497609999998</v>
      </c>
      <c r="N16" s="232">
        <v>49.419852571</v>
      </c>
      <c r="O16" s="231">
        <v>35.545798140000002</v>
      </c>
      <c r="P16" s="231">
        <v>22.279922498000001</v>
      </c>
      <c r="Q16" s="231">
        <v>21.115134394999998</v>
      </c>
      <c r="R16" s="232">
        <v>25.789483031000003</v>
      </c>
      <c r="S16" s="232">
        <v>23.492405209000008</v>
      </c>
      <c r="T16" s="261">
        <f t="shared" si="13"/>
        <v>-0.33909473304064608</v>
      </c>
      <c r="U16" s="262">
        <f t="shared" si="14"/>
        <v>-8.9070332245078876E-2</v>
      </c>
    </row>
    <row r="17" spans="2:21" s="86" customFormat="1" ht="20.100000000000001" customHeight="1">
      <c r="B17" s="137" t="s">
        <v>100</v>
      </c>
      <c r="C17" s="147">
        <v>23.430485940000001</v>
      </c>
      <c r="D17" s="98">
        <v>19.979029311000001</v>
      </c>
      <c r="E17" s="98">
        <v>22.309863081</v>
      </c>
      <c r="F17" s="160">
        <v>17.874230719</v>
      </c>
      <c r="G17" s="98">
        <v>15.099750035</v>
      </c>
      <c r="H17" s="98">
        <v>21.625423082000001</v>
      </c>
      <c r="I17" s="98">
        <v>14.418293127999998</v>
      </c>
      <c r="J17" s="160">
        <v>16.143326070000001</v>
      </c>
      <c r="K17" s="231">
        <v>13.367846309000001</v>
      </c>
      <c r="L17" s="231">
        <v>15.021695008999913</v>
      </c>
      <c r="M17" s="231">
        <v>15.646950137000012</v>
      </c>
      <c r="N17" s="232">
        <v>16.337307461999991</v>
      </c>
      <c r="O17" s="231">
        <v>16.216875968999986</v>
      </c>
      <c r="P17" s="231">
        <v>14.846092556999981</v>
      </c>
      <c r="Q17" s="231">
        <v>17.626212858000017</v>
      </c>
      <c r="R17" s="232">
        <v>13.669638756000069</v>
      </c>
      <c r="S17" s="232">
        <v>13.113781347999993</v>
      </c>
      <c r="T17" s="261">
        <f t="shared" si="13"/>
        <v>-0.1913497166119934</v>
      </c>
      <c r="U17" s="262">
        <f t="shared" si="14"/>
        <v>-4.0663650146284369E-2</v>
      </c>
    </row>
    <row r="18" spans="2:21" s="96" customFormat="1" ht="20.100000000000001" customHeight="1">
      <c r="B18" s="136" t="s">
        <v>200</v>
      </c>
      <c r="C18" s="148">
        <f t="shared" ref="C18:F18" si="15">+SUM(C19:C20)</f>
        <v>84.546930869999997</v>
      </c>
      <c r="D18" s="121">
        <f t="shared" si="15"/>
        <v>94.912563472000016</v>
      </c>
      <c r="E18" s="121">
        <f t="shared" si="15"/>
        <v>96.235211289999995</v>
      </c>
      <c r="F18" s="161">
        <f t="shared" si="15"/>
        <v>106.932858252</v>
      </c>
      <c r="G18" s="121">
        <f t="shared" ref="G18:J18" si="16">+SUM(G19:G20)</f>
        <v>92.089584648000013</v>
      </c>
      <c r="H18" s="121">
        <f t="shared" si="16"/>
        <v>104.87741900499999</v>
      </c>
      <c r="I18" s="121">
        <f t="shared" si="16"/>
        <v>94.83960843700001</v>
      </c>
      <c r="J18" s="161">
        <f t="shared" si="16"/>
        <v>111.081842506</v>
      </c>
      <c r="K18" s="229">
        <f t="shared" ref="K18:L18" si="17">+SUM(K19:K20)</f>
        <v>93.239970780000007</v>
      </c>
      <c r="L18" s="229">
        <f t="shared" si="17"/>
        <v>104.48307957699998</v>
      </c>
      <c r="M18" s="229">
        <f t="shared" ref="M18" si="18">+SUM(M19:M20)</f>
        <v>123.607274921</v>
      </c>
      <c r="N18" s="230">
        <f>+SUM(N19:N20)</f>
        <v>125.853753162</v>
      </c>
      <c r="O18" s="229">
        <f t="shared" ref="O18:U18" si="19">+SUM(O19:O20)</f>
        <v>117.02042823900001</v>
      </c>
      <c r="P18" s="229">
        <f t="shared" si="19"/>
        <v>124.57793862700001</v>
      </c>
      <c r="Q18" s="229">
        <f t="shared" si="19"/>
        <v>144.59245360700001</v>
      </c>
      <c r="R18" s="230">
        <f t="shared" si="19"/>
        <v>177.55752334399995</v>
      </c>
      <c r="S18" s="230">
        <f t="shared" si="19"/>
        <v>134.24562327800001</v>
      </c>
      <c r="T18" s="259">
        <f>+IFERROR((S18/O18-1),"n/a")</f>
        <v>0.14719818836946685</v>
      </c>
      <c r="U18" s="260">
        <f>+IFERROR((S18/R18-1),"n/a")</f>
        <v>-0.24393165240364079</v>
      </c>
    </row>
    <row r="19" spans="2:21" s="96" customFormat="1" ht="20.100000000000001" customHeight="1">
      <c r="B19" s="137" t="s">
        <v>101</v>
      </c>
      <c r="C19" s="149">
        <v>70.497110203999995</v>
      </c>
      <c r="D19" s="113">
        <v>82.401438070000012</v>
      </c>
      <c r="E19" s="113">
        <v>83.673298121000002</v>
      </c>
      <c r="F19" s="162">
        <v>92.145452328000005</v>
      </c>
      <c r="G19" s="113">
        <v>85.577764342000009</v>
      </c>
      <c r="H19" s="113">
        <v>91.736722067999992</v>
      </c>
      <c r="I19" s="113">
        <v>92.158493181000011</v>
      </c>
      <c r="J19" s="162">
        <v>100.404803622</v>
      </c>
      <c r="K19" s="231">
        <v>91.266993510000006</v>
      </c>
      <c r="L19" s="231">
        <v>99.216537371999991</v>
      </c>
      <c r="M19" s="231">
        <v>110.496432949</v>
      </c>
      <c r="N19" s="232">
        <v>114.132973702</v>
      </c>
      <c r="O19" s="231">
        <v>111.34906198600001</v>
      </c>
      <c r="P19" s="231">
        <v>118.15263830800001</v>
      </c>
      <c r="Q19" s="231">
        <v>123.052464184</v>
      </c>
      <c r="R19" s="232">
        <v>126.93298419799996</v>
      </c>
      <c r="S19" s="232">
        <v>119.71617000700002</v>
      </c>
      <c r="T19" s="261">
        <f t="shared" ref="T19:T20" si="20">+IFERROR((S19/O19-1),"n/a")</f>
        <v>7.5143049000736095E-2</v>
      </c>
      <c r="U19" s="262">
        <f t="shared" ref="U19:U20" si="21">+IFERROR((S19/R19-1),"n/a")</f>
        <v>-5.6855310198510645E-2</v>
      </c>
    </row>
    <row r="20" spans="2:21" s="96" customFormat="1" ht="20.100000000000001" customHeight="1">
      <c r="B20" s="137" t="s">
        <v>191</v>
      </c>
      <c r="C20" s="149">
        <v>14.049820666</v>
      </c>
      <c r="D20" s="113">
        <v>12.511125402000001</v>
      </c>
      <c r="E20" s="113">
        <v>12.561913169</v>
      </c>
      <c r="F20" s="162">
        <v>14.787405924000002</v>
      </c>
      <c r="G20" s="113">
        <v>6.5118203060000006</v>
      </c>
      <c r="H20" s="113">
        <v>13.140696937000001</v>
      </c>
      <c r="I20" s="113">
        <v>2.681115256</v>
      </c>
      <c r="J20" s="162">
        <v>10.677038883999998</v>
      </c>
      <c r="K20" s="231">
        <v>1.9729772700000012</v>
      </c>
      <c r="L20" s="231">
        <v>5.2665422050000004</v>
      </c>
      <c r="M20" s="231">
        <v>13.110841971999999</v>
      </c>
      <c r="N20" s="232">
        <v>11.720779460000001</v>
      </c>
      <c r="O20" s="231">
        <v>5.6713662530000004</v>
      </c>
      <c r="P20" s="231">
        <v>6.4253003189999998</v>
      </c>
      <c r="Q20" s="231">
        <v>21.539989423000002</v>
      </c>
      <c r="R20" s="232">
        <v>50.624539145999989</v>
      </c>
      <c r="S20" s="232">
        <v>14.529453271000005</v>
      </c>
      <c r="T20" s="261">
        <f t="shared" si="20"/>
        <v>1.5618964854040795</v>
      </c>
      <c r="U20" s="262">
        <f t="shared" si="21"/>
        <v>-0.71299584122440307</v>
      </c>
    </row>
    <row r="21" spans="2:21" s="89" customFormat="1" ht="20.100000000000001" customHeight="1">
      <c r="B21" s="135" t="s">
        <v>102</v>
      </c>
      <c r="C21" s="145">
        <f t="shared" ref="C21:S21" si="22">+SUM(C22,C25:C26,C27)</f>
        <v>1210.2369222310001</v>
      </c>
      <c r="D21" s="116">
        <f t="shared" si="22"/>
        <v>1327.9236504349999</v>
      </c>
      <c r="E21" s="116">
        <f t="shared" si="22"/>
        <v>1377.483195536</v>
      </c>
      <c r="F21" s="158">
        <f t="shared" si="22"/>
        <v>1576.477767931</v>
      </c>
      <c r="G21" s="116">
        <f t="shared" si="22"/>
        <v>1543.4347664280001</v>
      </c>
      <c r="H21" s="116">
        <f t="shared" si="22"/>
        <v>1709.6303267560002</v>
      </c>
      <c r="I21" s="116">
        <f t="shared" si="22"/>
        <v>1727.0889182369999</v>
      </c>
      <c r="J21" s="158">
        <f t="shared" si="22"/>
        <v>1935.2602868459999</v>
      </c>
      <c r="K21" s="227">
        <f t="shared" si="22"/>
        <v>1949.950475485</v>
      </c>
      <c r="L21" s="227">
        <f t="shared" si="22"/>
        <v>2035.248025074</v>
      </c>
      <c r="M21" s="227">
        <f t="shared" si="22"/>
        <v>2065.1117437839998</v>
      </c>
      <c r="N21" s="228">
        <f t="shared" si="22"/>
        <v>2131.5130626339997</v>
      </c>
      <c r="O21" s="255">
        <f t="shared" si="22"/>
        <v>2086.7623095459999</v>
      </c>
      <c r="P21" s="255">
        <f t="shared" si="22"/>
        <v>2137.8007753639999</v>
      </c>
      <c r="Q21" s="255">
        <f t="shared" si="22"/>
        <v>2190.287497113</v>
      </c>
      <c r="R21" s="256">
        <f t="shared" si="22"/>
        <v>2343.6052437969997</v>
      </c>
      <c r="S21" s="256">
        <f t="shared" si="22"/>
        <v>2281.4820179699991</v>
      </c>
      <c r="T21" s="257">
        <f>+IFERROR((S21/O21-1),"n/a")</f>
        <v>9.3311877223986706E-2</v>
      </c>
      <c r="U21" s="258">
        <f>+IFERROR((S21/R21-1),"n/a")</f>
        <v>-2.6507546862436393E-2</v>
      </c>
    </row>
    <row r="22" spans="2:21" s="86" customFormat="1" ht="20.100000000000001" customHeight="1">
      <c r="B22" s="136" t="s">
        <v>103</v>
      </c>
      <c r="C22" s="146">
        <f t="shared" ref="C22:J22" si="23">+SUM(C23:C24)</f>
        <v>406.15175812000001</v>
      </c>
      <c r="D22" s="120">
        <f t="shared" si="23"/>
        <v>431.96621272399994</v>
      </c>
      <c r="E22" s="120">
        <f t="shared" si="23"/>
        <v>419.55036953800004</v>
      </c>
      <c r="F22" s="159">
        <f t="shared" si="23"/>
        <v>494.88838781399994</v>
      </c>
      <c r="G22" s="120">
        <f t="shared" si="23"/>
        <v>472.06982448400004</v>
      </c>
      <c r="H22" s="120">
        <f t="shared" si="23"/>
        <v>515.07201920700004</v>
      </c>
      <c r="I22" s="120">
        <f t="shared" si="23"/>
        <v>521.66259579600001</v>
      </c>
      <c r="J22" s="159">
        <f t="shared" si="23"/>
        <v>561.54310640200003</v>
      </c>
      <c r="K22" s="229">
        <f t="shared" ref="K22:S22" si="24">+SUM(K23:K24)</f>
        <v>635.49095071500005</v>
      </c>
      <c r="L22" s="229">
        <f t="shared" si="24"/>
        <v>644.26925735200007</v>
      </c>
      <c r="M22" s="229">
        <f t="shared" si="24"/>
        <v>631.44872640199992</v>
      </c>
      <c r="N22" s="230">
        <f t="shared" si="24"/>
        <v>661.4589642389999</v>
      </c>
      <c r="O22" s="229">
        <f t="shared" si="24"/>
        <v>635.97016850700004</v>
      </c>
      <c r="P22" s="229">
        <f>+SUM(P23:P24)</f>
        <v>682.68523483700005</v>
      </c>
      <c r="Q22" s="229">
        <f>+SUM(Q23:Q24)</f>
        <v>656.850498786</v>
      </c>
      <c r="R22" s="230">
        <f t="shared" si="24"/>
        <v>688.93066691199999</v>
      </c>
      <c r="S22" s="230">
        <f t="shared" si="24"/>
        <v>687.71315329099934</v>
      </c>
      <c r="T22" s="259">
        <f>+IFERROR((S22/O22-1),"n/a")</f>
        <v>8.1360710527462077E-2</v>
      </c>
      <c r="U22" s="260">
        <f>+IFERROR((S22/R22-1),"n/a")</f>
        <v>-1.7672513062277906E-3</v>
      </c>
    </row>
    <row r="23" spans="2:21" s="86" customFormat="1" ht="20.100000000000001" customHeight="1">
      <c r="B23" s="137" t="s">
        <v>185</v>
      </c>
      <c r="C23" s="147">
        <v>358.16652593399999</v>
      </c>
      <c r="D23" s="98">
        <v>388.08565729699995</v>
      </c>
      <c r="E23" s="98">
        <v>367.96775817300005</v>
      </c>
      <c r="F23" s="160">
        <v>430.96879016099996</v>
      </c>
      <c r="G23" s="98">
        <v>400.16037045500002</v>
      </c>
      <c r="H23" s="98">
        <v>433.65646693899998</v>
      </c>
      <c r="I23" s="98">
        <v>433.45257681800001</v>
      </c>
      <c r="J23" s="160">
        <v>469.45002941100006</v>
      </c>
      <c r="K23" s="231">
        <v>536.009788512</v>
      </c>
      <c r="L23" s="231">
        <v>545.98602533100006</v>
      </c>
      <c r="M23" s="231">
        <v>533.89161822799997</v>
      </c>
      <c r="N23" s="232">
        <v>559.99120313399999</v>
      </c>
      <c r="O23" s="231">
        <v>529.18265528999996</v>
      </c>
      <c r="P23" s="231">
        <v>573.23195666499998</v>
      </c>
      <c r="Q23" s="231">
        <v>537.12873828299996</v>
      </c>
      <c r="R23" s="232">
        <v>585.82399754799997</v>
      </c>
      <c r="S23" s="232">
        <v>573.85109833599904</v>
      </c>
      <c r="T23" s="261">
        <f t="shared" ref="T23:T27" si="25">+IFERROR((S23/O23-1),"n/a")</f>
        <v>8.4410255323882577E-2</v>
      </c>
      <c r="U23" s="262">
        <f t="shared" ref="U23:U27" si="26">+IFERROR((S23/R23-1),"n/a")</f>
        <v>-2.0437706994104299E-2</v>
      </c>
    </row>
    <row r="24" spans="2:21" s="86" customFormat="1" ht="20.100000000000001" customHeight="1">
      <c r="B24" s="137" t="s">
        <v>186</v>
      </c>
      <c r="C24" s="147">
        <v>47.985232186000005</v>
      </c>
      <c r="D24" s="98">
        <v>43.880555427000004</v>
      </c>
      <c r="E24" s="98">
        <v>51.582611365000005</v>
      </c>
      <c r="F24" s="160">
        <v>63.919597653000004</v>
      </c>
      <c r="G24" s="98">
        <v>71.909454028999988</v>
      </c>
      <c r="H24" s="98">
        <v>81.415552268000013</v>
      </c>
      <c r="I24" s="98">
        <v>88.210018977999994</v>
      </c>
      <c r="J24" s="160">
        <v>92.093076990999975</v>
      </c>
      <c r="K24" s="231">
        <v>99.481162203000054</v>
      </c>
      <c r="L24" s="231">
        <v>98.283232021000003</v>
      </c>
      <c r="M24" s="231">
        <v>97.55710817399995</v>
      </c>
      <c r="N24" s="232">
        <v>101.46776110499991</v>
      </c>
      <c r="O24" s="231">
        <v>106.78751321700008</v>
      </c>
      <c r="P24" s="231">
        <v>109.45327817200007</v>
      </c>
      <c r="Q24" s="231">
        <v>119.72176050300004</v>
      </c>
      <c r="R24" s="232">
        <v>103.106669364</v>
      </c>
      <c r="S24" s="232">
        <v>113.8620549550003</v>
      </c>
      <c r="T24" s="261">
        <f t="shared" si="25"/>
        <v>6.6248773146577733E-2</v>
      </c>
      <c r="U24" s="262">
        <f t="shared" si="26"/>
        <v>0.10431318999385297</v>
      </c>
    </row>
    <row r="25" spans="2:21" s="86" customFormat="1" ht="20.100000000000001" customHeight="1">
      <c r="B25" s="136" t="s">
        <v>104</v>
      </c>
      <c r="C25" s="146">
        <v>457.73391747100004</v>
      </c>
      <c r="D25" s="120">
        <v>526.90944306000006</v>
      </c>
      <c r="E25" s="120">
        <v>548.78227619799998</v>
      </c>
      <c r="F25" s="159">
        <v>638.30936318599993</v>
      </c>
      <c r="G25" s="120">
        <v>623.66957336100006</v>
      </c>
      <c r="H25" s="120">
        <v>720.12758029400004</v>
      </c>
      <c r="I25" s="120">
        <v>722.19234865600004</v>
      </c>
      <c r="J25" s="159">
        <v>897.923077079</v>
      </c>
      <c r="K25" s="229">
        <v>831.87784578499998</v>
      </c>
      <c r="L25" s="229">
        <v>865.54797049800004</v>
      </c>
      <c r="M25" s="229">
        <v>886.44725201699998</v>
      </c>
      <c r="N25" s="230">
        <v>949.77631706699992</v>
      </c>
      <c r="O25" s="229">
        <v>913.46089233700002</v>
      </c>
      <c r="P25" s="229">
        <v>916.59782799599998</v>
      </c>
      <c r="Q25" s="229">
        <v>937.97131764200003</v>
      </c>
      <c r="R25" s="230">
        <v>1021.854351827</v>
      </c>
      <c r="S25" s="230">
        <v>974.2398070079995</v>
      </c>
      <c r="T25" s="259">
        <f t="shared" si="25"/>
        <v>6.6536964177527747E-2</v>
      </c>
      <c r="U25" s="260">
        <f t="shared" si="26"/>
        <v>-4.6596214748089282E-2</v>
      </c>
    </row>
    <row r="26" spans="2:21" s="86" customFormat="1" ht="20.100000000000001" customHeight="1">
      <c r="B26" s="136" t="s">
        <v>105</v>
      </c>
      <c r="C26" s="146">
        <v>108.546290412</v>
      </c>
      <c r="D26" s="120">
        <v>120.52330107600001</v>
      </c>
      <c r="E26" s="120">
        <v>127.55560374699999</v>
      </c>
      <c r="F26" s="159">
        <v>139.474457513</v>
      </c>
      <c r="G26" s="120">
        <v>132.70920975300001</v>
      </c>
      <c r="H26" s="120">
        <v>141.43306064999999</v>
      </c>
      <c r="I26" s="120">
        <v>152.21936265599999</v>
      </c>
      <c r="J26" s="159">
        <v>154.20126438699998</v>
      </c>
      <c r="K26" s="229">
        <v>132.645678008</v>
      </c>
      <c r="L26" s="229">
        <v>142.015148541</v>
      </c>
      <c r="M26" s="229">
        <v>157.31509538</v>
      </c>
      <c r="N26" s="230">
        <v>163.72853917499998</v>
      </c>
      <c r="O26" s="229">
        <v>169.857704845</v>
      </c>
      <c r="P26" s="229">
        <v>171.682887835</v>
      </c>
      <c r="Q26" s="229">
        <v>178.12105844600001</v>
      </c>
      <c r="R26" s="230">
        <v>185.11320031</v>
      </c>
      <c r="S26" s="230">
        <v>189.28602938099996</v>
      </c>
      <c r="T26" s="259">
        <f t="shared" si="25"/>
        <v>0.11438000150613625</v>
      </c>
      <c r="U26" s="260">
        <f t="shared" si="26"/>
        <v>2.2542039487253973E-2</v>
      </c>
    </row>
    <row r="27" spans="2:21" s="86" customFormat="1" ht="20.100000000000001" customHeight="1">
      <c r="B27" s="136" t="s">
        <v>106</v>
      </c>
      <c r="C27" s="146">
        <v>237.80495622799998</v>
      </c>
      <c r="D27" s="120">
        <v>248.52469357499999</v>
      </c>
      <c r="E27" s="120">
        <v>281.594946053</v>
      </c>
      <c r="F27" s="159">
        <v>303.80555941799997</v>
      </c>
      <c r="G27" s="120">
        <v>314.98615883000002</v>
      </c>
      <c r="H27" s="120">
        <v>332.99766660500001</v>
      </c>
      <c r="I27" s="120">
        <v>331.014611129</v>
      </c>
      <c r="J27" s="159">
        <v>321.59283897800003</v>
      </c>
      <c r="K27" s="229">
        <v>349.93600097699999</v>
      </c>
      <c r="L27" s="229">
        <v>383.41564868300003</v>
      </c>
      <c r="M27" s="229">
        <v>389.90066998500004</v>
      </c>
      <c r="N27" s="230">
        <v>356.54924215299997</v>
      </c>
      <c r="O27" s="229">
        <v>367.47354385699998</v>
      </c>
      <c r="P27" s="229">
        <v>366.834824696</v>
      </c>
      <c r="Q27" s="229">
        <v>417.34462223899999</v>
      </c>
      <c r="R27" s="230">
        <v>447.70702474799998</v>
      </c>
      <c r="S27" s="230">
        <v>430.24302829000021</v>
      </c>
      <c r="T27" s="259">
        <f t="shared" si="25"/>
        <v>0.17081361497258318</v>
      </c>
      <c r="U27" s="260">
        <f t="shared" si="26"/>
        <v>-3.9007644492131233E-2</v>
      </c>
    </row>
    <row r="28" spans="2:21" s="89" customFormat="1" ht="20.100000000000001" customHeight="1">
      <c r="B28" s="129" t="s">
        <v>107</v>
      </c>
      <c r="C28" s="150">
        <f t="shared" ref="C28:S28" si="27">C4-C21</f>
        <v>288.83314841399988</v>
      </c>
      <c r="D28" s="117">
        <f t="shared" si="27"/>
        <v>335.62546188500028</v>
      </c>
      <c r="E28" s="117">
        <f t="shared" si="27"/>
        <v>349.7720394590001</v>
      </c>
      <c r="F28" s="163">
        <f t="shared" si="27"/>
        <v>351.24752135900007</v>
      </c>
      <c r="G28" s="117">
        <f t="shared" si="27"/>
        <v>301.78721382899994</v>
      </c>
      <c r="H28" s="117">
        <f t="shared" si="27"/>
        <v>336.1510551179997</v>
      </c>
      <c r="I28" s="117">
        <f t="shared" si="27"/>
        <v>330.24330702100019</v>
      </c>
      <c r="J28" s="163">
        <f t="shared" si="27"/>
        <v>336.4828345750002</v>
      </c>
      <c r="K28" s="117">
        <f t="shared" si="27"/>
        <v>330.49206245215601</v>
      </c>
      <c r="L28" s="117">
        <f t="shared" si="27"/>
        <v>372.65645988799997</v>
      </c>
      <c r="M28" s="117">
        <f t="shared" si="27"/>
        <v>380.1647434219999</v>
      </c>
      <c r="N28" s="163">
        <f t="shared" si="27"/>
        <v>405.49100409300036</v>
      </c>
      <c r="O28" s="263">
        <f t="shared" si="27"/>
        <v>439.29310633000023</v>
      </c>
      <c r="P28" s="263">
        <f t="shared" si="27"/>
        <v>472.68514482800038</v>
      </c>
      <c r="Q28" s="263">
        <f t="shared" si="27"/>
        <v>525.26966444300024</v>
      </c>
      <c r="R28" s="264">
        <f t="shared" si="27"/>
        <v>542.01552322599991</v>
      </c>
      <c r="S28" s="264">
        <f t="shared" si="27"/>
        <v>505.30133393700044</v>
      </c>
      <c r="T28" s="257">
        <f>+IFERROR((S28/O28-1),"n/a")</f>
        <v>0.15026010346134222</v>
      </c>
      <c r="U28" s="258">
        <f>+IFERROR((S28/R28-1),"n/a")</f>
        <v>-6.7736416607557248E-2</v>
      </c>
    </row>
    <row r="29" spans="2:21" s="89" customFormat="1" ht="20.100000000000001" customHeight="1">
      <c r="B29" s="138" t="s">
        <v>108</v>
      </c>
      <c r="C29" s="151">
        <f t="shared" ref="C29:R29" si="28">+C28/C4</f>
        <v>0.19267488162826477</v>
      </c>
      <c r="D29" s="119">
        <f t="shared" si="28"/>
        <v>0.20175266206414191</v>
      </c>
      <c r="E29" s="119">
        <f t="shared" si="28"/>
        <v>0.20250165254819019</v>
      </c>
      <c r="F29" s="164">
        <f t="shared" si="28"/>
        <v>0.18220828626902952</v>
      </c>
      <c r="G29" s="119">
        <f t="shared" si="28"/>
        <v>0.16355062808593221</v>
      </c>
      <c r="H29" s="119">
        <f t="shared" si="28"/>
        <v>0.16431426060299503</v>
      </c>
      <c r="I29" s="119">
        <f t="shared" si="28"/>
        <v>0.16052016439862354</v>
      </c>
      <c r="J29" s="164">
        <f t="shared" si="28"/>
        <v>0.1481165856307409</v>
      </c>
      <c r="K29" s="119">
        <f t="shared" si="28"/>
        <v>0.1449245297586462</v>
      </c>
      <c r="L29" s="119">
        <f t="shared" si="28"/>
        <v>0.15476380488318289</v>
      </c>
      <c r="M29" s="119">
        <f t="shared" si="28"/>
        <v>0.15546902176955066</v>
      </c>
      <c r="N29" s="164">
        <f t="shared" si="28"/>
        <v>0.15983064805100058</v>
      </c>
      <c r="O29" s="265">
        <f t="shared" si="28"/>
        <v>0.1739047780064871</v>
      </c>
      <c r="P29" s="265">
        <f t="shared" si="28"/>
        <v>0.18107170821026092</v>
      </c>
      <c r="Q29" s="265">
        <f t="shared" si="28"/>
        <v>0.1934297947689024</v>
      </c>
      <c r="R29" s="266">
        <f t="shared" si="28"/>
        <v>0.18783324871382165</v>
      </c>
      <c r="S29" s="266">
        <f>+S28/S4</f>
        <v>0.18132063749814711</v>
      </c>
      <c r="T29" s="267">
        <f>+S29-O29</f>
        <v>7.4158594916600151E-3</v>
      </c>
      <c r="U29" s="268">
        <f>+S29-R29</f>
        <v>-6.5126112156745353E-3</v>
      </c>
    </row>
    <row r="30" spans="2:21" s="86" customFormat="1" ht="20.100000000000001" customHeight="1">
      <c r="B30" s="139" t="s">
        <v>109</v>
      </c>
      <c r="C30" s="152">
        <f t="shared" ref="C30:F30" si="29">+SUM(C31:C33)</f>
        <v>252.27109687099997</v>
      </c>
      <c r="D30" s="123">
        <f t="shared" si="29"/>
        <v>388.74695257600001</v>
      </c>
      <c r="E30" s="123">
        <f t="shared" si="29"/>
        <v>489.50974500900003</v>
      </c>
      <c r="F30" s="165">
        <f t="shared" si="29"/>
        <v>518.88994998199996</v>
      </c>
      <c r="G30" s="123">
        <v>457.585164029</v>
      </c>
      <c r="H30" s="123">
        <v>244.367877408</v>
      </c>
      <c r="I30" s="123">
        <v>250.72588758099999</v>
      </c>
      <c r="J30" s="165">
        <v>444.29892589600001</v>
      </c>
      <c r="K30" s="123">
        <v>197.44024671899999</v>
      </c>
      <c r="L30" s="123">
        <v>317.28301794599997</v>
      </c>
      <c r="M30" s="123">
        <v>285.90985527300001</v>
      </c>
      <c r="N30" s="165">
        <v>386.50116759800005</v>
      </c>
      <c r="O30" s="269">
        <v>612.30576965200009</v>
      </c>
      <c r="P30" s="269">
        <v>222.60018796</v>
      </c>
      <c r="Q30" s="269">
        <v>170.97367900699999</v>
      </c>
      <c r="R30" s="165">
        <v>625.83339553600001</v>
      </c>
      <c r="S30" s="165">
        <v>209.129587953</v>
      </c>
      <c r="T30" s="259">
        <f>+IFERROR((S30/O30-1),"n/a")</f>
        <v>-0.65845563063719381</v>
      </c>
      <c r="U30" s="260">
        <f>+IFERROR((S30/R30-1),"n/a")</f>
        <v>-0.66583824154367899</v>
      </c>
    </row>
    <row r="31" spans="2:21" s="86" customFormat="1" ht="20.100000000000001" customHeight="1">
      <c r="B31" s="130" t="s">
        <v>110</v>
      </c>
      <c r="C31" s="153">
        <v>16.852420008999999</v>
      </c>
      <c r="D31" s="99">
        <v>5.679436055</v>
      </c>
      <c r="E31" s="99">
        <v>6.2121260649999996</v>
      </c>
      <c r="F31" s="166">
        <v>23.978456627</v>
      </c>
      <c r="G31" s="99">
        <v>235.00204524700001</v>
      </c>
      <c r="H31" s="99">
        <v>32.163314536999998</v>
      </c>
      <c r="I31" s="99">
        <v>36.250595584999999</v>
      </c>
      <c r="J31" s="166">
        <v>7.1558488310000001</v>
      </c>
      <c r="K31" s="99">
        <v>15.770487978</v>
      </c>
      <c r="L31" s="99">
        <v>107.808593312</v>
      </c>
      <c r="M31" s="99">
        <v>16.278547103000001</v>
      </c>
      <c r="N31" s="166">
        <v>66.630711425000001</v>
      </c>
      <c r="O31" s="270">
        <v>475.97073904899997</v>
      </c>
      <c r="P31" s="270">
        <v>41.054101447999997</v>
      </c>
      <c r="Q31" s="270">
        <v>17.647045874</v>
      </c>
      <c r="R31" s="166">
        <v>197.860719886</v>
      </c>
      <c r="S31" s="166">
        <v>20.569523614000001</v>
      </c>
      <c r="T31" s="261">
        <f t="shared" ref="T31:T33" si="30">+IFERROR((S31/O31-1),"n/a")</f>
        <v>-0.95678405850095249</v>
      </c>
      <c r="U31" s="262">
        <f t="shared" ref="U31:U33" si="31">+IFERROR((S31/R31-1),"n/a")</f>
        <v>-0.89604038827994059</v>
      </c>
    </row>
    <row r="32" spans="2:21" s="86" customFormat="1" ht="20.100000000000001" customHeight="1">
      <c r="B32" s="130" t="s">
        <v>111</v>
      </c>
      <c r="C32" s="153">
        <v>101.566505042</v>
      </c>
      <c r="D32" s="99">
        <v>295.340657319</v>
      </c>
      <c r="E32" s="99">
        <v>192.46632782500001</v>
      </c>
      <c r="F32" s="166">
        <v>196.32495359500001</v>
      </c>
      <c r="G32" s="99">
        <v>161.75530935800001</v>
      </c>
      <c r="H32" s="99">
        <v>238.825932612</v>
      </c>
      <c r="I32" s="99">
        <v>154.01425698</v>
      </c>
      <c r="J32" s="166">
        <v>124.30513718100001</v>
      </c>
      <c r="K32" s="99">
        <v>144.002131515</v>
      </c>
      <c r="L32" s="99">
        <v>85.652233835000004</v>
      </c>
      <c r="M32" s="99">
        <v>129.390111176</v>
      </c>
      <c r="N32" s="166">
        <v>244.27184388800001</v>
      </c>
      <c r="O32" s="270">
        <v>124.81914378899999</v>
      </c>
      <c r="P32" s="270">
        <v>126.154131322</v>
      </c>
      <c r="Q32" s="270">
        <v>67.680267220999994</v>
      </c>
      <c r="R32" s="166">
        <v>314.55444409900002</v>
      </c>
      <c r="S32" s="166">
        <v>133.45895001900001</v>
      </c>
      <c r="T32" s="261">
        <f t="shared" si="30"/>
        <v>6.9218598748002513E-2</v>
      </c>
      <c r="U32" s="262">
        <f t="shared" si="31"/>
        <v>-0.57572066609557626</v>
      </c>
    </row>
    <row r="33" spans="2:21" s="86" customFormat="1" ht="20.100000000000001" customHeight="1">
      <c r="B33" s="130" t="s">
        <v>112</v>
      </c>
      <c r="C33" s="153">
        <v>133.85217181999997</v>
      </c>
      <c r="D33" s="99">
        <v>87.726859202000014</v>
      </c>
      <c r="E33" s="99">
        <v>290.83129111900001</v>
      </c>
      <c r="F33" s="166">
        <v>298.58653975999994</v>
      </c>
      <c r="G33" s="99">
        <v>60.82780942399998</v>
      </c>
      <c r="H33" s="99">
        <v>-26.621369740999995</v>
      </c>
      <c r="I33" s="99">
        <v>60.461035016000011</v>
      </c>
      <c r="J33" s="166">
        <v>312.83793988399998</v>
      </c>
      <c r="K33" s="99">
        <v>37.667627225999979</v>
      </c>
      <c r="L33" s="99">
        <v>123.82219079899997</v>
      </c>
      <c r="M33" s="99">
        <v>140.24119699400001</v>
      </c>
      <c r="N33" s="166">
        <v>75.59861228500003</v>
      </c>
      <c r="O33" s="270">
        <v>11.515886814000126</v>
      </c>
      <c r="P33" s="270">
        <v>55.39195518999999</v>
      </c>
      <c r="Q33" s="270">
        <v>85.646365911999979</v>
      </c>
      <c r="R33" s="166">
        <v>113.41823155100002</v>
      </c>
      <c r="S33" s="166">
        <v>55.101114319999994</v>
      </c>
      <c r="T33" s="261">
        <f t="shared" si="30"/>
        <v>3.7847912375286903</v>
      </c>
      <c r="U33" s="262">
        <f t="shared" si="31"/>
        <v>-0.51417762764866382</v>
      </c>
    </row>
    <row r="34" spans="2:21" s="86" customFormat="1" ht="20.100000000000001" customHeight="1">
      <c r="B34" s="139" t="s">
        <v>113</v>
      </c>
      <c r="C34" s="152">
        <f t="shared" ref="C34:F34" si="32">+SUM(C35:C37)</f>
        <v>116.20829007099998</v>
      </c>
      <c r="D34" s="123">
        <f t="shared" si="32"/>
        <v>77.251964019000013</v>
      </c>
      <c r="E34" s="123">
        <f t="shared" si="32"/>
        <v>344.25607939299999</v>
      </c>
      <c r="F34" s="165">
        <f t="shared" si="32"/>
        <v>310.77971037099996</v>
      </c>
      <c r="G34" s="123">
        <v>502.72595330199999</v>
      </c>
      <c r="H34" s="123">
        <v>317.341571058</v>
      </c>
      <c r="I34" s="123">
        <v>206.24337057100001</v>
      </c>
      <c r="J34" s="165">
        <v>591.61427937400003</v>
      </c>
      <c r="K34" s="123">
        <v>411.346942152</v>
      </c>
      <c r="L34" s="123">
        <v>268.83457011999997</v>
      </c>
      <c r="M34" s="123">
        <v>161.55199687199999</v>
      </c>
      <c r="N34" s="165">
        <v>352.82473044900001</v>
      </c>
      <c r="O34" s="269">
        <v>391.42510126399998</v>
      </c>
      <c r="P34" s="269">
        <v>227.93382138699999</v>
      </c>
      <c r="Q34" s="269">
        <v>42.961123951000005</v>
      </c>
      <c r="R34" s="165">
        <v>626.47193293200007</v>
      </c>
      <c r="S34" s="165">
        <v>134.32239990600002</v>
      </c>
      <c r="T34" s="259">
        <f>+IFERROR((S34/O34-1),"n/a")</f>
        <v>-0.65683754191480648</v>
      </c>
      <c r="U34" s="260">
        <f>+IFERROR((S34/R34-1),"n/a")</f>
        <v>-0.78558911765233075</v>
      </c>
    </row>
    <row r="35" spans="2:21" s="86" customFormat="1" ht="20.100000000000001" customHeight="1">
      <c r="B35" s="130" t="s">
        <v>114</v>
      </c>
      <c r="C35" s="153">
        <v>43.306749469000003</v>
      </c>
      <c r="D35" s="99">
        <v>26.911626557999998</v>
      </c>
      <c r="E35" s="99">
        <v>71.639785231999994</v>
      </c>
      <c r="F35" s="166">
        <v>91.008085832000006</v>
      </c>
      <c r="G35" s="99">
        <v>84.706093156999998</v>
      </c>
      <c r="H35" s="99">
        <v>102.015853384</v>
      </c>
      <c r="I35" s="99">
        <v>177.20960872800001</v>
      </c>
      <c r="J35" s="166">
        <v>11.726681811000001</v>
      </c>
      <c r="K35" s="99">
        <v>149.35531058800001</v>
      </c>
      <c r="L35" s="99">
        <v>127.60401516100001</v>
      </c>
      <c r="M35" s="99">
        <v>72.734912295000001</v>
      </c>
      <c r="N35" s="166">
        <v>51.311421873</v>
      </c>
      <c r="O35" s="270">
        <v>120.506558287</v>
      </c>
      <c r="P35" s="270">
        <v>98.105054976999995</v>
      </c>
      <c r="Q35" s="270">
        <v>-51.460580892000003</v>
      </c>
      <c r="R35" s="166">
        <v>421.32367310000001</v>
      </c>
      <c r="S35" s="166">
        <v>29.515879214999998</v>
      </c>
      <c r="T35" s="261">
        <f t="shared" ref="T35:T37" si="33">+IFERROR((S35/O35-1),"n/a")</f>
        <v>-0.75506827483443195</v>
      </c>
      <c r="U35" s="262">
        <f t="shared" ref="U35:U37" si="34">+IFERROR((S35/R35-1),"n/a")</f>
        <v>-0.929944882997366</v>
      </c>
    </row>
    <row r="36" spans="2:21" s="86" customFormat="1" ht="20.100000000000001" customHeight="1">
      <c r="B36" s="130" t="s">
        <v>115</v>
      </c>
      <c r="C36" s="153">
        <v>37.243116491999999</v>
      </c>
      <c r="D36" s="99">
        <v>75.46434103</v>
      </c>
      <c r="E36" s="99">
        <v>27.768250831</v>
      </c>
      <c r="F36" s="166">
        <v>208.858382713</v>
      </c>
      <c r="G36" s="99">
        <v>209.73212016100001</v>
      </c>
      <c r="H36" s="99">
        <v>181.860542955</v>
      </c>
      <c r="I36" s="99">
        <v>-32.382514065000002</v>
      </c>
      <c r="J36" s="166">
        <v>572.31252504400004</v>
      </c>
      <c r="K36" s="99">
        <v>184.87451684800001</v>
      </c>
      <c r="L36" s="99">
        <v>152.46839342000001</v>
      </c>
      <c r="M36" s="99">
        <v>68.500246736999998</v>
      </c>
      <c r="N36" s="166">
        <v>276.92435614800002</v>
      </c>
      <c r="O36" s="270">
        <v>174.24026753999999</v>
      </c>
      <c r="P36" s="270">
        <v>163.489628444</v>
      </c>
      <c r="Q36" s="270">
        <v>82.376398409000004</v>
      </c>
      <c r="R36" s="166">
        <v>158.759768068</v>
      </c>
      <c r="S36" s="166">
        <v>47.042287766000001</v>
      </c>
      <c r="T36" s="261">
        <f t="shared" si="33"/>
        <v>-0.73001483279288126</v>
      </c>
      <c r="U36" s="262">
        <f t="shared" si="34"/>
        <v>-0.70368886060698421</v>
      </c>
    </row>
    <row r="37" spans="2:21" s="86" customFormat="1" ht="20.100000000000001" customHeight="1">
      <c r="B37" s="130" t="s">
        <v>116</v>
      </c>
      <c r="C37" s="153">
        <v>35.658424109999984</v>
      </c>
      <c r="D37" s="99">
        <v>-25.124003568999981</v>
      </c>
      <c r="E37" s="99">
        <v>244.84804333</v>
      </c>
      <c r="F37" s="166">
        <v>10.913241826000018</v>
      </c>
      <c r="G37" s="99">
        <v>208.28773998399998</v>
      </c>
      <c r="H37" s="99">
        <v>33.465174719000004</v>
      </c>
      <c r="I37" s="99">
        <v>61.41627590800001</v>
      </c>
      <c r="J37" s="166">
        <v>7.5750725189999457</v>
      </c>
      <c r="K37" s="99">
        <v>77.117114715999975</v>
      </c>
      <c r="L37" s="99">
        <v>-11.237838461000052</v>
      </c>
      <c r="M37" s="99">
        <v>20.316837839999991</v>
      </c>
      <c r="N37" s="166">
        <v>24.58895242799997</v>
      </c>
      <c r="O37" s="270">
        <v>96.678275436999968</v>
      </c>
      <c r="P37" s="270">
        <v>-33.66086203399999</v>
      </c>
      <c r="Q37" s="270">
        <v>12.045306434000011</v>
      </c>
      <c r="R37" s="166">
        <v>46.388491764000065</v>
      </c>
      <c r="S37" s="166">
        <v>57.764232925000016</v>
      </c>
      <c r="T37" s="261">
        <f t="shared" si="33"/>
        <v>-0.40251072266341925</v>
      </c>
      <c r="U37" s="262">
        <f t="shared" si="34"/>
        <v>0.24522765730073015</v>
      </c>
    </row>
    <row r="38" spans="2:21" s="89" customFormat="1" ht="20.100000000000001" customHeight="1">
      <c r="B38" s="140" t="s">
        <v>117</v>
      </c>
      <c r="C38" s="154">
        <f t="shared" ref="C38:F38" si="35">C28+C30-C34</f>
        <v>424.89595521399986</v>
      </c>
      <c r="D38" s="118">
        <f t="shared" si="35"/>
        <v>647.12045044200022</v>
      </c>
      <c r="E38" s="118">
        <f t="shared" si="35"/>
        <v>495.02570507500008</v>
      </c>
      <c r="F38" s="167">
        <f t="shared" si="35"/>
        <v>559.35776097000007</v>
      </c>
      <c r="G38" s="118">
        <f>G28+G30-G34</f>
        <v>256.64642455599994</v>
      </c>
      <c r="H38" s="118">
        <f t="shared" ref="H38:S38" si="36">H28+H30-H34</f>
        <v>263.17736146799973</v>
      </c>
      <c r="I38" s="118">
        <f t="shared" si="36"/>
        <v>374.72582403100023</v>
      </c>
      <c r="J38" s="167">
        <f t="shared" si="36"/>
        <v>189.16748109700018</v>
      </c>
      <c r="K38" s="233">
        <f t="shared" si="36"/>
        <v>116.58536701915602</v>
      </c>
      <c r="L38" s="233">
        <f t="shared" si="36"/>
        <v>421.10490771399998</v>
      </c>
      <c r="M38" s="233">
        <f t="shared" si="36"/>
        <v>504.52260182299983</v>
      </c>
      <c r="N38" s="167">
        <f t="shared" si="36"/>
        <v>439.16744124200039</v>
      </c>
      <c r="O38" s="271">
        <f t="shared" si="36"/>
        <v>660.17377471800023</v>
      </c>
      <c r="P38" s="271">
        <f t="shared" si="36"/>
        <v>467.35151140100038</v>
      </c>
      <c r="Q38" s="271">
        <f t="shared" si="36"/>
        <v>653.28221949900023</v>
      </c>
      <c r="R38" s="272">
        <f t="shared" si="36"/>
        <v>541.37698582999974</v>
      </c>
      <c r="S38" s="272">
        <f t="shared" si="36"/>
        <v>580.1085219840005</v>
      </c>
      <c r="T38" s="257">
        <f>+IFERROR((S38/O38-1),"n/a")</f>
        <v>-0.12127905681833606</v>
      </c>
      <c r="U38" s="258">
        <f>+IFERROR((S38/R38-1),"n/a")</f>
        <v>7.1542635109655528E-2</v>
      </c>
    </row>
    <row r="39" spans="2:21" s="86" customFormat="1" ht="20.100000000000001" customHeight="1">
      <c r="B39" s="141" t="s">
        <v>118</v>
      </c>
      <c r="C39" s="155">
        <v>110.268823939</v>
      </c>
      <c r="D39" s="100">
        <v>106.56849481099999</v>
      </c>
      <c r="E39" s="100">
        <v>172.29948617900001</v>
      </c>
      <c r="F39" s="168">
        <v>259.53208465199998</v>
      </c>
      <c r="G39" s="100">
        <v>105.24818790200001</v>
      </c>
      <c r="H39" s="100">
        <v>104.702950215</v>
      </c>
      <c r="I39" s="100">
        <v>143.17141643799999</v>
      </c>
      <c r="J39" s="168">
        <v>57.414236510000002</v>
      </c>
      <c r="K39" s="234">
        <v>72.930143667999999</v>
      </c>
      <c r="L39" s="234">
        <v>134.38955188099999</v>
      </c>
      <c r="M39" s="234">
        <v>148.331835074</v>
      </c>
      <c r="N39" s="235">
        <v>140.727</v>
      </c>
      <c r="O39" s="273">
        <v>104.370464201</v>
      </c>
      <c r="P39" s="273">
        <v>135.294984408</v>
      </c>
      <c r="Q39" s="273">
        <v>123.204440265</v>
      </c>
      <c r="R39" s="274">
        <v>27.338229621</v>
      </c>
      <c r="S39" s="274">
        <v>156.447192194</v>
      </c>
      <c r="T39" s="261">
        <f t="shared" ref="T39:T40" si="37">+IFERROR((S39/O39-1),"n/a")</f>
        <v>0.4989603945107397</v>
      </c>
      <c r="U39" s="262">
        <f t="shared" ref="U39:U40" si="38">+IFERROR((S39/R39-1),"n/a")</f>
        <v>4.7226526502588264</v>
      </c>
    </row>
    <row r="40" spans="2:21" s="86" customFormat="1" ht="20.100000000000001" customHeight="1">
      <c r="B40" s="142" t="s">
        <v>119</v>
      </c>
      <c r="C40" s="155">
        <f t="shared" ref="C40:G40" si="39">+C38-C39</f>
        <v>314.62713127499984</v>
      </c>
      <c r="D40" s="100">
        <f t="shared" si="39"/>
        <v>540.55195563100028</v>
      </c>
      <c r="E40" s="100">
        <f t="shared" si="39"/>
        <v>322.72621889600009</v>
      </c>
      <c r="F40" s="168">
        <f t="shared" si="39"/>
        <v>299.82567631800009</v>
      </c>
      <c r="G40" s="100">
        <f t="shared" si="39"/>
        <v>151.39823665399993</v>
      </c>
      <c r="H40" s="100">
        <f>+H38-H39</f>
        <v>158.47441125299974</v>
      </c>
      <c r="I40" s="100">
        <f>+I38-I39</f>
        <v>231.55440759300024</v>
      </c>
      <c r="J40" s="168">
        <f>+J38-J39</f>
        <v>131.75324458700018</v>
      </c>
      <c r="K40" s="234">
        <f>+K38-K39</f>
        <v>43.655223351156025</v>
      </c>
      <c r="L40" s="234">
        <f>+L38-L39</f>
        <v>286.71535583299999</v>
      </c>
      <c r="M40" s="234">
        <v>356.206766749</v>
      </c>
      <c r="N40" s="235">
        <v>298.44</v>
      </c>
      <c r="O40" s="273">
        <v>555.803310517</v>
      </c>
      <c r="P40" s="273">
        <v>332.05652699299998</v>
      </c>
      <c r="Q40" s="273">
        <v>530.07777923399999</v>
      </c>
      <c r="R40" s="274">
        <v>514.03875620899998</v>
      </c>
      <c r="S40" s="274">
        <v>423.66132979000002</v>
      </c>
      <c r="T40" s="261">
        <f t="shared" si="37"/>
        <v>-0.23774953877853566</v>
      </c>
      <c r="U40" s="262">
        <f t="shared" si="38"/>
        <v>-0.17581831199952158</v>
      </c>
    </row>
    <row r="41" spans="2:21" s="86" customFormat="1" ht="20.100000000000001" customHeight="1">
      <c r="B41" s="142" t="s">
        <v>120</v>
      </c>
      <c r="C41" s="155">
        <v>14999.894577524999</v>
      </c>
      <c r="D41" s="100">
        <v>0</v>
      </c>
      <c r="E41" s="100">
        <v>0</v>
      </c>
      <c r="F41" s="168">
        <v>0</v>
      </c>
      <c r="G41" s="100">
        <v>0</v>
      </c>
      <c r="H41" s="100">
        <v>0</v>
      </c>
      <c r="I41" s="100">
        <v>0</v>
      </c>
      <c r="J41" s="168">
        <v>0</v>
      </c>
      <c r="K41" s="234">
        <v>0</v>
      </c>
      <c r="L41" s="234">
        <v>0</v>
      </c>
      <c r="M41" s="234">
        <v>0</v>
      </c>
      <c r="N41" s="235">
        <v>0</v>
      </c>
      <c r="O41" s="273">
        <v>0</v>
      </c>
      <c r="P41" s="273">
        <v>0</v>
      </c>
      <c r="Q41" s="273">
        <v>0</v>
      </c>
      <c r="R41" s="274">
        <v>0</v>
      </c>
      <c r="S41" s="274">
        <v>0</v>
      </c>
      <c r="T41" s="275" t="str">
        <f>+IFERROR((S41/O41-1),"n/a")</f>
        <v>n/a</v>
      </c>
      <c r="U41" s="276" t="str">
        <f>+IFERROR((S41/R41-1),"n/a")</f>
        <v>n/a</v>
      </c>
    </row>
    <row r="42" spans="2:21" s="89" customFormat="1" ht="20.100000000000001" customHeight="1">
      <c r="B42" s="140" t="s">
        <v>121</v>
      </c>
      <c r="C42" s="154">
        <f t="shared" ref="C42:S42" si="40">C40+C41</f>
        <v>15314.521708799999</v>
      </c>
      <c r="D42" s="118">
        <f t="shared" si="40"/>
        <v>540.55195563100028</v>
      </c>
      <c r="E42" s="118">
        <f t="shared" si="40"/>
        <v>322.72621889600009</v>
      </c>
      <c r="F42" s="167">
        <f t="shared" si="40"/>
        <v>299.82567631800009</v>
      </c>
      <c r="G42" s="118">
        <f t="shared" si="40"/>
        <v>151.39823665399993</v>
      </c>
      <c r="H42" s="118">
        <f t="shared" si="40"/>
        <v>158.47441125299974</v>
      </c>
      <c r="I42" s="118">
        <f t="shared" si="40"/>
        <v>231.55440759300024</v>
      </c>
      <c r="J42" s="167">
        <f t="shared" si="40"/>
        <v>131.75324458700018</v>
      </c>
      <c r="K42" s="233">
        <f t="shared" si="40"/>
        <v>43.655223351156025</v>
      </c>
      <c r="L42" s="233">
        <f t="shared" si="40"/>
        <v>286.71535583299999</v>
      </c>
      <c r="M42" s="233">
        <f t="shared" si="40"/>
        <v>356.206766749</v>
      </c>
      <c r="N42" s="167">
        <f t="shared" si="40"/>
        <v>298.44</v>
      </c>
      <c r="O42" s="271">
        <f t="shared" si="40"/>
        <v>555.803310517</v>
      </c>
      <c r="P42" s="271">
        <f t="shared" si="40"/>
        <v>332.05652699299998</v>
      </c>
      <c r="Q42" s="271">
        <f t="shared" si="40"/>
        <v>530.07777923399999</v>
      </c>
      <c r="R42" s="272">
        <f t="shared" si="40"/>
        <v>514.03875620899998</v>
      </c>
      <c r="S42" s="272">
        <f t="shared" si="40"/>
        <v>423.66132979000002</v>
      </c>
      <c r="T42" s="257">
        <f>+IFERROR((S42/O42-1),"n/a")</f>
        <v>-0.23774953877853566</v>
      </c>
      <c r="U42" s="258">
        <f>+IFERROR((S42/R42-1),"n/a")</f>
        <v>-0.17581831199952158</v>
      </c>
    </row>
    <row r="43" spans="2:21" s="89" customFormat="1" ht="20.100000000000001" customHeight="1">
      <c r="B43" s="138" t="s">
        <v>122</v>
      </c>
      <c r="C43" s="151">
        <f t="shared" ref="C43:S43" si="41">+C42/C4</f>
        <v>10.21601458710377</v>
      </c>
      <c r="D43" s="119">
        <f t="shared" si="41"/>
        <v>0.32493898234067869</v>
      </c>
      <c r="E43" s="119">
        <f t="shared" si="41"/>
        <v>0.18684338733350794</v>
      </c>
      <c r="F43" s="164">
        <f t="shared" si="41"/>
        <v>0.15553340405075497</v>
      </c>
      <c r="G43" s="119">
        <f t="shared" si="41"/>
        <v>8.2048793193387703E-2</v>
      </c>
      <c r="H43" s="119">
        <f t="shared" si="41"/>
        <v>7.7464001118160639E-2</v>
      </c>
      <c r="I43" s="119">
        <f t="shared" si="41"/>
        <v>0.11255080961168637</v>
      </c>
      <c r="J43" s="164">
        <f t="shared" si="41"/>
        <v>5.799654166206393E-2</v>
      </c>
      <c r="K43" s="119">
        <f t="shared" si="41"/>
        <v>1.9143312153195358E-2</v>
      </c>
      <c r="L43" s="119">
        <f t="shared" si="41"/>
        <v>0.1190725618992004</v>
      </c>
      <c r="M43" s="119">
        <f t="shared" si="41"/>
        <v>0.14567136624946891</v>
      </c>
      <c r="N43" s="164">
        <f t="shared" si="41"/>
        <v>0.11763481340612068</v>
      </c>
      <c r="O43" s="265">
        <f t="shared" si="41"/>
        <v>0.22002815418214225</v>
      </c>
      <c r="P43" s="265">
        <f t="shared" si="41"/>
        <v>0.12720104116423556</v>
      </c>
      <c r="Q43" s="265">
        <f t="shared" si="41"/>
        <v>0.19520037609161139</v>
      </c>
      <c r="R43" s="266">
        <f t="shared" si="41"/>
        <v>0.17813801525254372</v>
      </c>
      <c r="S43" s="266">
        <f t="shared" si="41"/>
        <v>0.15202521197067151</v>
      </c>
      <c r="T43" s="267">
        <f>+S43-O43</f>
        <v>-6.800294221147074E-2</v>
      </c>
      <c r="U43" s="268">
        <f>+S43-R43</f>
        <v>-2.611280328187221E-2</v>
      </c>
    </row>
    <row r="44" spans="2:21" s="86" customFormat="1" ht="20.100000000000001" customHeight="1">
      <c r="B44" s="174" t="s">
        <v>123</v>
      </c>
      <c r="C44" s="155">
        <v>15310.496323853999</v>
      </c>
      <c r="D44" s="100">
        <v>527.65269070399995</v>
      </c>
      <c r="E44" s="100">
        <v>331.91250574499998</v>
      </c>
      <c r="F44" s="168">
        <v>319.78825082600002</v>
      </c>
      <c r="G44" s="100">
        <v>171.17913693099999</v>
      </c>
      <c r="H44" s="100">
        <v>183.31081408899999</v>
      </c>
      <c r="I44" s="100">
        <v>256.973517775</v>
      </c>
      <c r="J44" s="168">
        <v>148.79740745199999</v>
      </c>
      <c r="K44" s="234">
        <v>55.051503746000002</v>
      </c>
      <c r="L44" s="234">
        <v>267.67798485600002</v>
      </c>
      <c r="M44" s="234">
        <v>375.75794133400001</v>
      </c>
      <c r="N44" s="235">
        <v>313.834</v>
      </c>
      <c r="O44" s="273">
        <v>510.56424034000003</v>
      </c>
      <c r="P44" s="273">
        <v>338.40040802599998</v>
      </c>
      <c r="Q44" s="273">
        <v>520.36984065800004</v>
      </c>
      <c r="R44" s="274">
        <v>553.90276799100002</v>
      </c>
      <c r="S44" s="274">
        <v>424.841996575</v>
      </c>
      <c r="T44" s="261">
        <f t="shared" ref="T44:T45" si="42">+IFERROR((S44/O44-1),"n/a")</f>
        <v>-0.16789707737446524</v>
      </c>
      <c r="U44" s="262">
        <f t="shared" ref="U44:U46" si="43">+IFERROR((S44/R44-1),"n/a")</f>
        <v>-0.23300257531498203</v>
      </c>
    </row>
    <row r="45" spans="2:21" s="86" customFormat="1" ht="20.100000000000001" customHeight="1">
      <c r="B45" s="174" t="s">
        <v>124</v>
      </c>
      <c r="C45" s="155">
        <v>4.025384946</v>
      </c>
      <c r="D45" s="100">
        <v>12.899264927000001</v>
      </c>
      <c r="E45" s="100">
        <v>-9.186286849</v>
      </c>
      <c r="F45" s="168">
        <v>-19.962574508000003</v>
      </c>
      <c r="G45" s="100">
        <v>-19.780900277000001</v>
      </c>
      <c r="H45" s="100">
        <v>-24.836402836000001</v>
      </c>
      <c r="I45" s="100">
        <v>-25.419110182000001</v>
      </c>
      <c r="J45" s="168">
        <v>-17.044162865000001</v>
      </c>
      <c r="K45" s="234">
        <v>-11.396280642000001</v>
      </c>
      <c r="L45" s="234">
        <v>19.037370976999998</v>
      </c>
      <c r="M45" s="234">
        <v>-19.551174584999998</v>
      </c>
      <c r="N45" s="235">
        <v>-15.394</v>
      </c>
      <c r="O45" s="273">
        <v>45.239070177000002</v>
      </c>
      <c r="P45" s="273">
        <v>-6.3438810329999997</v>
      </c>
      <c r="Q45" s="273">
        <v>9.7079385760000001</v>
      </c>
      <c r="R45" s="274">
        <v>-39.864011781999999</v>
      </c>
      <c r="S45" s="274">
        <v>-1.1806667850000001</v>
      </c>
      <c r="T45" s="261">
        <f t="shared" si="42"/>
        <v>-1.0260983875305258</v>
      </c>
      <c r="U45" s="262">
        <f>-IFERROR((S45/R45-1),"n/a")</f>
        <v>0.97038264007504849</v>
      </c>
    </row>
    <row r="46" spans="2:21" s="86" customFormat="1" ht="20.100000000000001" customHeight="1">
      <c r="B46" s="141" t="s">
        <v>125</v>
      </c>
      <c r="C46" s="155">
        <v>-126.276076543</v>
      </c>
      <c r="D46" s="100">
        <v>30.704734330000001</v>
      </c>
      <c r="E46" s="100">
        <v>445.74894845799997</v>
      </c>
      <c r="F46" s="168">
        <v>-602.74235215099998</v>
      </c>
      <c r="G46" s="100">
        <v>-593.63616728900001</v>
      </c>
      <c r="H46" s="100">
        <v>-903.22031376300004</v>
      </c>
      <c r="I46" s="100">
        <v>1027.9144365110001</v>
      </c>
      <c r="J46" s="168">
        <v>-919.07297867299997</v>
      </c>
      <c r="K46" s="234">
        <v>569.09029184600001</v>
      </c>
      <c r="L46" s="234">
        <v>-1020.820852241</v>
      </c>
      <c r="M46" s="234">
        <v>12.719805935</v>
      </c>
      <c r="N46" s="235">
        <v>178.36199999999999</v>
      </c>
      <c r="O46" s="273">
        <v>-197.19197447400001</v>
      </c>
      <c r="P46" s="273">
        <v>-281.78362410699998</v>
      </c>
      <c r="Q46" s="273">
        <v>472.05756150399998</v>
      </c>
      <c r="R46" s="274">
        <v>705.60517133500002</v>
      </c>
      <c r="S46" s="274">
        <v>717.46621770299998</v>
      </c>
      <c r="T46" s="261">
        <f>-IFERROR((S46/O46-1),"n/a")</f>
        <v>4.6384148980545792</v>
      </c>
      <c r="U46" s="262">
        <f t="shared" si="43"/>
        <v>1.6809749772041638E-2</v>
      </c>
    </row>
    <row r="47" spans="2:21" s="89" customFormat="1" ht="20.100000000000001" customHeight="1">
      <c r="B47" s="143" t="s">
        <v>126</v>
      </c>
      <c r="C47" s="156">
        <f t="shared" ref="C47:I47" si="44">C44+C45+C46</f>
        <v>15188.245632257</v>
      </c>
      <c r="D47" s="125">
        <f t="shared" si="44"/>
        <v>571.25668996099989</v>
      </c>
      <c r="E47" s="125">
        <f t="shared" si="44"/>
        <v>768.47516735399995</v>
      </c>
      <c r="F47" s="169">
        <f t="shared" si="44"/>
        <v>-302.91667583299994</v>
      </c>
      <c r="G47" s="125">
        <f t="shared" si="44"/>
        <v>-442.237930635</v>
      </c>
      <c r="H47" s="125">
        <f t="shared" si="44"/>
        <v>-744.74590251000006</v>
      </c>
      <c r="I47" s="125">
        <f t="shared" si="44"/>
        <v>1259.468844104</v>
      </c>
      <c r="J47" s="169">
        <f>J42+J46</f>
        <v>-787.31973408599981</v>
      </c>
      <c r="K47" s="125">
        <f t="shared" ref="K47:S47" si="45">K42+K46</f>
        <v>612.74551519715601</v>
      </c>
      <c r="L47" s="125">
        <f t="shared" si="45"/>
        <v>-734.10549640800002</v>
      </c>
      <c r="M47" s="125">
        <f t="shared" si="45"/>
        <v>368.92657268400001</v>
      </c>
      <c r="N47" s="169">
        <f t="shared" si="45"/>
        <v>476.80200000000002</v>
      </c>
      <c r="O47" s="277">
        <f t="shared" si="45"/>
        <v>358.61133604299999</v>
      </c>
      <c r="P47" s="277">
        <f t="shared" si="45"/>
        <v>50.272902885999997</v>
      </c>
      <c r="Q47" s="277">
        <f>Q42+Q46</f>
        <v>1002.135340738</v>
      </c>
      <c r="R47" s="278">
        <f t="shared" si="45"/>
        <v>1219.643927544</v>
      </c>
      <c r="S47" s="278">
        <f t="shared" si="45"/>
        <v>1141.1275474930001</v>
      </c>
      <c r="T47" s="279">
        <f>+IFERROR((S47/O47-1),"n/a")</f>
        <v>2.1820732720958129</v>
      </c>
      <c r="U47" s="280">
        <f>+IFERROR((S47/R47-1),"n/a")</f>
        <v>-6.437647765697363E-2</v>
      </c>
    </row>
    <row r="48" spans="2:21" s="86" customFormat="1" ht="20.100000000000001" customHeight="1">
      <c r="K48" s="1"/>
      <c r="L48" s="1"/>
      <c r="M48" s="1"/>
      <c r="N48" s="1"/>
      <c r="O48" s="1"/>
      <c r="P48" s="1"/>
      <c r="Q48" s="1"/>
      <c r="R48" s="1"/>
      <c r="S48" s="1"/>
      <c r="T48" s="236"/>
      <c r="U48" s="236"/>
    </row>
    <row r="49" spans="2:21" s="86" customFormat="1" ht="20.100000000000001" customHeight="1">
      <c r="B49" s="127" t="s">
        <v>127</v>
      </c>
      <c r="C49" s="170" t="s">
        <v>77</v>
      </c>
      <c r="D49" s="128" t="s">
        <v>78</v>
      </c>
      <c r="E49" s="128" t="s">
        <v>75</v>
      </c>
      <c r="F49" s="128" t="s">
        <v>174</v>
      </c>
      <c r="G49" s="170" t="s">
        <v>175</v>
      </c>
      <c r="H49" s="128" t="s">
        <v>176</v>
      </c>
      <c r="I49" s="128" t="s">
        <v>177</v>
      </c>
      <c r="J49" s="128" t="s">
        <v>178</v>
      </c>
      <c r="K49" s="170" t="s">
        <v>179</v>
      </c>
      <c r="L49" s="128" t="s">
        <v>187</v>
      </c>
      <c r="M49" s="128" t="s">
        <v>188</v>
      </c>
      <c r="N49" s="237" t="s">
        <v>189</v>
      </c>
      <c r="O49" s="281" t="s">
        <v>192</v>
      </c>
      <c r="P49" s="281" t="s">
        <v>190</v>
      </c>
      <c r="Q49" s="281" t="s">
        <v>193</v>
      </c>
      <c r="R49" s="282" t="s">
        <v>194</v>
      </c>
      <c r="S49" s="282" t="s">
        <v>195</v>
      </c>
      <c r="T49" s="283" t="s">
        <v>198</v>
      </c>
      <c r="U49" s="284" t="s">
        <v>199</v>
      </c>
    </row>
    <row r="50" spans="2:21" s="86" customFormat="1" ht="20.100000000000001" customHeight="1">
      <c r="B50" s="129" t="s">
        <v>128</v>
      </c>
      <c r="C50" s="150">
        <f t="shared" ref="C50:S50" si="46">+C28</f>
        <v>288.83314841399988</v>
      </c>
      <c r="D50" s="117">
        <f t="shared" si="46"/>
        <v>335.62546188500028</v>
      </c>
      <c r="E50" s="117">
        <f t="shared" si="46"/>
        <v>349.7720394590001</v>
      </c>
      <c r="F50" s="117">
        <f t="shared" si="46"/>
        <v>351.24752135900007</v>
      </c>
      <c r="G50" s="150">
        <f t="shared" si="46"/>
        <v>301.78721382899994</v>
      </c>
      <c r="H50" s="117">
        <f t="shared" si="46"/>
        <v>336.1510551179997</v>
      </c>
      <c r="I50" s="117">
        <f t="shared" si="46"/>
        <v>330.24330702100019</v>
      </c>
      <c r="J50" s="117">
        <f t="shared" si="46"/>
        <v>336.4828345750002</v>
      </c>
      <c r="K50" s="150">
        <f t="shared" si="46"/>
        <v>330.49206245215601</v>
      </c>
      <c r="L50" s="117">
        <f t="shared" si="46"/>
        <v>372.65645988799997</v>
      </c>
      <c r="M50" s="117">
        <f t="shared" si="46"/>
        <v>380.1647434219999</v>
      </c>
      <c r="N50" s="163">
        <f t="shared" si="46"/>
        <v>405.49100409300036</v>
      </c>
      <c r="O50" s="263">
        <f t="shared" si="46"/>
        <v>439.29310633000023</v>
      </c>
      <c r="P50" s="263">
        <f t="shared" si="46"/>
        <v>472.68514482800038</v>
      </c>
      <c r="Q50" s="263">
        <f t="shared" si="46"/>
        <v>525.26966444300024</v>
      </c>
      <c r="R50" s="264">
        <f t="shared" si="46"/>
        <v>542.01552322599991</v>
      </c>
      <c r="S50" s="264">
        <f t="shared" si="46"/>
        <v>505.30133393700044</v>
      </c>
      <c r="T50" s="257">
        <f>+IFERROR((S50/O50-1),"n/a")</f>
        <v>0.15026010346134222</v>
      </c>
      <c r="U50" s="258">
        <f>+IFERROR((S50/R50-1),"n/a")</f>
        <v>-6.7736416607557248E-2</v>
      </c>
    </row>
    <row r="51" spans="2:21" s="86" customFormat="1" ht="20.100000000000001" customHeight="1">
      <c r="B51" s="130" t="s">
        <v>129</v>
      </c>
      <c r="C51" s="153">
        <v>77.001223948000003</v>
      </c>
      <c r="D51" s="99">
        <v>83.290964525999996</v>
      </c>
      <c r="E51" s="99">
        <v>85.673935451999995</v>
      </c>
      <c r="F51" s="99">
        <v>84.007167584000001</v>
      </c>
      <c r="G51" s="153">
        <v>86.335512848999997</v>
      </c>
      <c r="H51" s="99">
        <v>86.675924382000005</v>
      </c>
      <c r="I51" s="99">
        <v>90.437523538999997</v>
      </c>
      <c r="J51" s="99">
        <v>96.948545843999995</v>
      </c>
      <c r="K51" s="153">
        <v>70.562498091999998</v>
      </c>
      <c r="L51" s="99">
        <v>72.929611895000008</v>
      </c>
      <c r="M51" s="99">
        <v>82.824878014000006</v>
      </c>
      <c r="N51" s="166">
        <v>92.469308949000009</v>
      </c>
      <c r="O51" s="270">
        <v>94.088899556000001</v>
      </c>
      <c r="P51" s="270">
        <v>96.483727966000004</v>
      </c>
      <c r="Q51" s="270">
        <v>102.606721788</v>
      </c>
      <c r="R51" s="166">
        <v>108.011147459</v>
      </c>
      <c r="S51" s="166">
        <v>113.192031156</v>
      </c>
      <c r="T51" s="261">
        <f t="shared" ref="T51:T53" si="47">+IFERROR((S51/O51-1),"n/a")</f>
        <v>0.20303278803500269</v>
      </c>
      <c r="U51" s="262">
        <f t="shared" ref="U51:U53" si="48">+IFERROR((S51/R51-1),"n/a")</f>
        <v>4.79661944056895E-2</v>
      </c>
    </row>
    <row r="52" spans="2:21" s="86" customFormat="1" ht="20.100000000000001" customHeight="1">
      <c r="B52" s="130" t="s">
        <v>130</v>
      </c>
      <c r="C52" s="153">
        <v>3.8216428360000001</v>
      </c>
      <c r="D52" s="99">
        <v>2.4467797629999999</v>
      </c>
      <c r="E52" s="99">
        <v>3.6628830080000001</v>
      </c>
      <c r="F52" s="99">
        <v>11.250089388999999</v>
      </c>
      <c r="G52" s="153">
        <v>8.2202053809999995</v>
      </c>
      <c r="H52" s="99">
        <v>9.9042564120000005</v>
      </c>
      <c r="I52" s="99">
        <v>12.970470992999999</v>
      </c>
      <c r="J52" s="99">
        <v>11.180132121</v>
      </c>
      <c r="K52" s="153">
        <v>11.980322289</v>
      </c>
      <c r="L52" s="99">
        <v>15.235306157</v>
      </c>
      <c r="M52" s="99">
        <v>12.870520059</v>
      </c>
      <c r="N52" s="166">
        <v>14.276732465</v>
      </c>
      <c r="O52" s="270">
        <v>13.635977398</v>
      </c>
      <c r="P52" s="270">
        <v>14.573461976999999</v>
      </c>
      <c r="Q52" s="270">
        <v>20.76313047</v>
      </c>
      <c r="R52" s="166">
        <v>15.963233081000002</v>
      </c>
      <c r="S52" s="166">
        <v>15.943808258000001</v>
      </c>
      <c r="T52" s="261">
        <f t="shared" si="47"/>
        <v>0.16924572347402789</v>
      </c>
      <c r="U52" s="262">
        <f t="shared" si="48"/>
        <v>-1.2168476712353105E-3</v>
      </c>
    </row>
    <row r="53" spans="2:21" s="86" customFormat="1" ht="20.100000000000001" customHeight="1">
      <c r="B53" s="130" t="s">
        <v>131</v>
      </c>
      <c r="C53" s="153">
        <v>70.936101473999997</v>
      </c>
      <c r="D53" s="99">
        <v>58.996477392000003</v>
      </c>
      <c r="E53" s="99">
        <v>70.992072163000003</v>
      </c>
      <c r="F53" s="99">
        <v>37.021019644999996</v>
      </c>
      <c r="G53" s="153">
        <v>23.605506851000001</v>
      </c>
      <c r="H53" s="99">
        <v>-0.1057513710000002</v>
      </c>
      <c r="I53" s="99">
        <v>30.060829821999999</v>
      </c>
      <c r="J53" s="99">
        <v>41.940614428000003</v>
      </c>
      <c r="K53" s="153">
        <v>75.021949049</v>
      </c>
      <c r="L53" s="99">
        <v>54.319545899000005</v>
      </c>
      <c r="M53" s="99">
        <v>74.773143507</v>
      </c>
      <c r="N53" s="166">
        <v>67.714297627999997</v>
      </c>
      <c r="O53" s="270">
        <v>33.960274032000001</v>
      </c>
      <c r="P53" s="270">
        <v>54.683579464999994</v>
      </c>
      <c r="Q53" s="270">
        <v>50.439937977</v>
      </c>
      <c r="R53" s="166">
        <v>79.916679590000001</v>
      </c>
      <c r="S53" s="166">
        <v>66.579659054000004</v>
      </c>
      <c r="T53" s="261">
        <f t="shared" si="47"/>
        <v>0.96051595435488801</v>
      </c>
      <c r="U53" s="262">
        <f t="shared" si="48"/>
        <v>-0.1668865699178631</v>
      </c>
    </row>
    <row r="54" spans="2:21" s="86" customFormat="1" ht="20.100000000000001" customHeight="1">
      <c r="B54" s="129" t="s">
        <v>132</v>
      </c>
      <c r="C54" s="171">
        <f t="shared" ref="C54:S54" si="49">C50+C51+C52+C53</f>
        <v>440.59211667199992</v>
      </c>
      <c r="D54" s="122">
        <f t="shared" si="49"/>
        <v>480.35968356600029</v>
      </c>
      <c r="E54" s="122">
        <f t="shared" si="49"/>
        <v>510.1009300820001</v>
      </c>
      <c r="F54" s="122">
        <f t="shared" si="49"/>
        <v>483.52579797700002</v>
      </c>
      <c r="G54" s="171">
        <f t="shared" si="49"/>
        <v>419.94843890999994</v>
      </c>
      <c r="H54" s="122">
        <f t="shared" si="49"/>
        <v>432.62548454099971</v>
      </c>
      <c r="I54" s="122">
        <f t="shared" si="49"/>
        <v>463.71213137500018</v>
      </c>
      <c r="J54" s="122">
        <f t="shared" si="49"/>
        <v>486.55212696800021</v>
      </c>
      <c r="K54" s="171">
        <f t="shared" si="49"/>
        <v>488.05683188215602</v>
      </c>
      <c r="L54" s="122">
        <f t="shared" si="49"/>
        <v>515.14092383900004</v>
      </c>
      <c r="M54" s="122">
        <f t="shared" si="49"/>
        <v>550.63328500199987</v>
      </c>
      <c r="N54" s="238">
        <f t="shared" si="49"/>
        <v>579.95134313500034</v>
      </c>
      <c r="O54" s="285">
        <f t="shared" si="49"/>
        <v>580.97825731600028</v>
      </c>
      <c r="P54" s="285">
        <f t="shared" si="49"/>
        <v>638.42591423600038</v>
      </c>
      <c r="Q54" s="285">
        <f t="shared" si="49"/>
        <v>699.07945467800016</v>
      </c>
      <c r="R54" s="286">
        <f t="shared" si="49"/>
        <v>745.90658335599983</v>
      </c>
      <c r="S54" s="286">
        <f t="shared" si="49"/>
        <v>701.0168324050004</v>
      </c>
      <c r="T54" s="257">
        <f>+IFERROR((S54/O54-1),"n/a")</f>
        <v>0.20661457391461346</v>
      </c>
      <c r="U54" s="258">
        <f>+IFERROR((S54/R54-1),"n/a")</f>
        <v>-6.0181465015405111E-2</v>
      </c>
    </row>
    <row r="55" spans="2:21" s="86" customFormat="1" ht="20.100000000000001" customHeight="1">
      <c r="B55" s="131" t="s">
        <v>133</v>
      </c>
      <c r="C55" s="172">
        <f t="shared" ref="C55:S55" si="50">+C54/C4</f>
        <v>0.29391028831789551</v>
      </c>
      <c r="D55" s="132">
        <f t="shared" si="50"/>
        <v>0.28875593753651579</v>
      </c>
      <c r="E55" s="132">
        <f t="shared" si="50"/>
        <v>0.29532458188408772</v>
      </c>
      <c r="F55" s="132">
        <f t="shared" si="50"/>
        <v>0.25082712804742385</v>
      </c>
      <c r="G55" s="172">
        <f t="shared" si="50"/>
        <v>0.22758694802210738</v>
      </c>
      <c r="H55" s="132">
        <f t="shared" si="50"/>
        <v>0.21147200203019798</v>
      </c>
      <c r="I55" s="132">
        <f t="shared" si="50"/>
        <v>0.22539487093138216</v>
      </c>
      <c r="J55" s="132">
        <f t="shared" si="50"/>
        <v>0.21417567962686579</v>
      </c>
      <c r="K55" s="172">
        <f t="shared" si="50"/>
        <v>0.21401847394218612</v>
      </c>
      <c r="L55" s="132">
        <f t="shared" si="50"/>
        <v>0.21393744106387577</v>
      </c>
      <c r="M55" s="132">
        <f t="shared" si="50"/>
        <v>0.22518242328954777</v>
      </c>
      <c r="N55" s="239">
        <f t="shared" si="50"/>
        <v>0.22859693082132032</v>
      </c>
      <c r="O55" s="287">
        <f t="shared" si="50"/>
        <v>0.22999426444273999</v>
      </c>
      <c r="P55" s="287">
        <f t="shared" si="50"/>
        <v>0.24456209830430511</v>
      </c>
      <c r="Q55" s="287">
        <f t="shared" si="50"/>
        <v>0.25743499881896476</v>
      </c>
      <c r="R55" s="288">
        <f t="shared" si="50"/>
        <v>0.25849085641476277</v>
      </c>
      <c r="S55" s="288">
        <f t="shared" si="50"/>
        <v>0.25155053116177606</v>
      </c>
      <c r="T55" s="289">
        <f>+S55-O55</f>
        <v>2.1556266719036071E-2</v>
      </c>
      <c r="U55" s="290">
        <f>+S55-R55</f>
        <v>-6.9403252529867121E-3</v>
      </c>
    </row>
    <row r="57" spans="2:21" s="86" customFormat="1" ht="20.100000000000001" customHeight="1">
      <c r="B57" s="127" t="s">
        <v>183</v>
      </c>
      <c r="C57" s="170" t="s">
        <v>77</v>
      </c>
      <c r="D57" s="128" t="s">
        <v>78</v>
      </c>
      <c r="E57" s="128" t="s">
        <v>75</v>
      </c>
      <c r="F57" s="128" t="s">
        <v>174</v>
      </c>
      <c r="G57" s="170" t="s">
        <v>175</v>
      </c>
      <c r="H57" s="128" t="s">
        <v>176</v>
      </c>
      <c r="I57" s="128" t="s">
        <v>177</v>
      </c>
      <c r="J57" s="128" t="s">
        <v>178</v>
      </c>
      <c r="K57" s="170" t="s">
        <v>179</v>
      </c>
      <c r="L57" s="128" t="s">
        <v>187</v>
      </c>
      <c r="M57" s="128" t="s">
        <v>188</v>
      </c>
      <c r="N57" s="237" t="s">
        <v>189</v>
      </c>
      <c r="O57" s="281" t="s">
        <v>192</v>
      </c>
      <c r="P57" s="281" t="s">
        <v>190</v>
      </c>
      <c r="Q57" s="281" t="s">
        <v>193</v>
      </c>
      <c r="R57" s="282" t="s">
        <v>194</v>
      </c>
      <c r="S57" s="282" t="s">
        <v>195</v>
      </c>
      <c r="T57" s="283" t="s">
        <v>198</v>
      </c>
      <c r="U57" s="284" t="s">
        <v>199</v>
      </c>
    </row>
    <row r="58" spans="2:21" s="86" customFormat="1" ht="20.100000000000001" customHeight="1">
      <c r="B58" s="129" t="s">
        <v>181</v>
      </c>
      <c r="C58" s="150">
        <v>451.08839046200018</v>
      </c>
      <c r="D58" s="117">
        <v>498.22189390800003</v>
      </c>
      <c r="E58" s="117">
        <v>524.85225023100008</v>
      </c>
      <c r="F58" s="117">
        <v>519.41177519199994</v>
      </c>
      <c r="G58" s="150">
        <v>451.54841473300002</v>
      </c>
      <c r="H58" s="117">
        <v>455.57169147199994</v>
      </c>
      <c r="I58" s="117">
        <v>485.90470413913988</v>
      </c>
      <c r="J58" s="117">
        <v>516.39007857899992</v>
      </c>
      <c r="K58" s="150">
        <v>522.2543439100001</v>
      </c>
      <c r="L58" s="117">
        <v>549.58037686900002</v>
      </c>
      <c r="M58" s="117">
        <v>582.19192943400003</v>
      </c>
      <c r="N58" s="163">
        <v>615.86069855200003</v>
      </c>
      <c r="O58" s="263">
        <v>599.38335808786201</v>
      </c>
      <c r="P58" s="263">
        <v>653.90057202599996</v>
      </c>
      <c r="Q58" s="263">
        <v>724.39966201699997</v>
      </c>
      <c r="R58" s="264">
        <v>773.60891437800001</v>
      </c>
      <c r="S58" s="264">
        <v>726.98670974000004</v>
      </c>
      <c r="T58" s="257">
        <f>+IFERROR((S58/O58-1),"n/a")</f>
        <v>0.21289104865910047</v>
      </c>
      <c r="U58" s="258">
        <f>+IFERROR((S58/R58-1),"n/a")</f>
        <v>-6.0265857556056401E-2</v>
      </c>
    </row>
    <row r="59" spans="2:21" s="86" customFormat="1" ht="20.100000000000001" customHeight="1">
      <c r="B59" s="130" t="s">
        <v>173</v>
      </c>
      <c r="C59" s="153">
        <v>221.8</v>
      </c>
      <c r="D59" s="99">
        <v>250.5</v>
      </c>
      <c r="E59" s="99">
        <v>181.4</v>
      </c>
      <c r="F59" s="99">
        <v>126.90171419957338</v>
      </c>
      <c r="G59" s="153">
        <v>164.39119956181304</v>
      </c>
      <c r="H59" s="99">
        <v>156.09359421465453</v>
      </c>
      <c r="I59" s="99">
        <v>235.35980197797693</v>
      </c>
      <c r="J59" s="99">
        <v>199.93164200886955</v>
      </c>
      <c r="K59" s="153">
        <v>153.40637530831356</v>
      </c>
      <c r="L59" s="99">
        <v>194.31925850867401</v>
      </c>
      <c r="M59" s="99">
        <v>234.30896578189601</v>
      </c>
      <c r="N59" s="166">
        <v>110.226538630641</v>
      </c>
      <c r="O59" s="270">
        <v>73.785178567249304</v>
      </c>
      <c r="P59" s="270">
        <v>121.072463832</v>
      </c>
      <c r="Q59" s="270">
        <v>167.77456753861</v>
      </c>
      <c r="R59" s="166">
        <v>217.635524342786</v>
      </c>
      <c r="S59" s="166">
        <v>204.72450000000001</v>
      </c>
      <c r="T59" s="261">
        <f t="shared" ref="T59:T60" si="51">+IFERROR((S59/O59-1),"n/a")</f>
        <v>1.7746019454762174</v>
      </c>
      <c r="U59" s="262">
        <f t="shared" ref="U59:U60" si="52">+IFERROR((S59/R59-1),"n/a")</f>
        <v>-5.9324066609872661E-2</v>
      </c>
    </row>
    <row r="60" spans="2:21" s="86" customFormat="1" ht="20.100000000000001" customHeight="1">
      <c r="B60" s="130" t="s">
        <v>182</v>
      </c>
      <c r="C60" s="153">
        <v>12.457527722</v>
      </c>
      <c r="D60" s="99">
        <v>369.38031715</v>
      </c>
      <c r="E60" s="99">
        <v>264.81466630300002</v>
      </c>
      <c r="F60" s="99">
        <v>28.979497472000002</v>
      </c>
      <c r="G60" s="153">
        <v>31.871887077999997</v>
      </c>
      <c r="H60" s="99">
        <v>490.12015068199997</v>
      </c>
      <c r="I60" s="99">
        <v>331.78317177299999</v>
      </c>
      <c r="J60" s="99">
        <v>6.7734078490000345</v>
      </c>
      <c r="K60" s="153">
        <v>44.3</v>
      </c>
      <c r="L60" s="99">
        <v>330.59473075800003</v>
      </c>
      <c r="M60" s="99">
        <v>184.45271013300001</v>
      </c>
      <c r="N60" s="166">
        <v>123.095184973</v>
      </c>
      <c r="O60" s="270">
        <v>32.200399140999998</v>
      </c>
      <c r="P60" s="270">
        <v>287.63974495000002</v>
      </c>
      <c r="Q60" s="270">
        <v>169.49837021799999</v>
      </c>
      <c r="R60" s="166">
        <v>118.24411944800001</v>
      </c>
      <c r="S60" s="166">
        <v>50.329341028999998</v>
      </c>
      <c r="T60" s="261">
        <f t="shared" si="51"/>
        <v>0.5630036388249875</v>
      </c>
      <c r="U60" s="262">
        <f t="shared" si="52"/>
        <v>-0.57436072707925878</v>
      </c>
    </row>
    <row r="61" spans="2:21" s="86" customFormat="1" ht="20.100000000000001" customHeight="1">
      <c r="B61" s="131" t="s">
        <v>180</v>
      </c>
      <c r="C61" s="173">
        <f>+C58-C59-C60</f>
        <v>216.83086274000016</v>
      </c>
      <c r="D61" s="133">
        <f t="shared" ref="D61:S61" si="53">+D58-D59-D60</f>
        <v>-121.65842324199997</v>
      </c>
      <c r="E61" s="133">
        <f t="shared" si="53"/>
        <v>78.637583928000083</v>
      </c>
      <c r="F61" s="133">
        <f t="shared" si="53"/>
        <v>363.5305635204266</v>
      </c>
      <c r="G61" s="173">
        <f t="shared" si="53"/>
        <v>255.28532809318699</v>
      </c>
      <c r="H61" s="133">
        <f t="shared" si="53"/>
        <v>-190.64205342465453</v>
      </c>
      <c r="I61" s="133">
        <f t="shared" si="53"/>
        <v>-81.23826961183704</v>
      </c>
      <c r="J61" s="133">
        <f t="shared" si="53"/>
        <v>309.68502872113038</v>
      </c>
      <c r="K61" s="173">
        <f t="shared" si="53"/>
        <v>324.54796860168653</v>
      </c>
      <c r="L61" s="133">
        <f t="shared" si="53"/>
        <v>24.666387602325983</v>
      </c>
      <c r="M61" s="133">
        <f t="shared" si="53"/>
        <v>163.43025351910401</v>
      </c>
      <c r="N61" s="240">
        <f t="shared" si="53"/>
        <v>382.538974948359</v>
      </c>
      <c r="O61" s="291">
        <f t="shared" si="53"/>
        <v>493.3977803796127</v>
      </c>
      <c r="P61" s="291">
        <f t="shared" si="53"/>
        <v>245.1883632439999</v>
      </c>
      <c r="Q61" s="291">
        <f t="shared" si="53"/>
        <v>387.12672426039001</v>
      </c>
      <c r="R61" s="292">
        <f t="shared" si="53"/>
        <v>437.72927058721405</v>
      </c>
      <c r="S61" s="292">
        <f t="shared" si="53"/>
        <v>471.93286871100003</v>
      </c>
      <c r="T61" s="293">
        <f>+IFERROR((S61/O61-1),"n/a")</f>
        <v>-4.350427286498515E-2</v>
      </c>
      <c r="U61" s="294">
        <f>+IFERROR((S61/R61-1),"n/a")</f>
        <v>7.8138704496278688E-2</v>
      </c>
    </row>
    <row r="62" spans="2:21" s="86" customFormat="1" ht="20.100000000000001" customHeight="1">
      <c r="B62" s="115" t="s">
        <v>184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</sheetData>
  <mergeCells count="1">
    <mergeCell ref="B1:U1"/>
  </mergeCells>
  <phoneticPr fontId="2" type="noConversion"/>
  <pageMargins left="0.25" right="0.25" top="0.75" bottom="0.75" header="0.3" footer="0.3"/>
  <pageSetup paperSize="9" scale="58" orientation="portrait" r:id="rId1"/>
  <rowBreaks count="2" manualBreakCount="2">
    <brk id="20" min="1" max="20" man="1"/>
    <brk id="24" max="16383" man="1"/>
  </rowBreaks>
  <colBreaks count="1" manualBreakCount="1">
    <brk id="4" max="1048575" man="1"/>
  </colBreaks>
  <ignoredErrors>
    <ignoredError sqref="A9 V9:XFD9 A18 R2:XFD2 A13:A14 A44:A54 A21:A23 A2:G2 V13:XFD14 V18:XFD18 A25:A42 V56:XFD56 V25:XFD42 V21:XFD23 A1 A3:A7 C48:F48 A56:F56 A63:G1048576 R63:XFD1048576 V1:XFD1 C3:F3 V3:XFD7 V44:XFD54 M63:P1048576 M2:P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9"/>
  <sheetViews>
    <sheetView showGridLines="0" view="pageBreakPreview" zoomScaleNormal="70" zoomScaleSheetLayoutView="100" workbookViewId="0">
      <pane xSplit="2" ySplit="3" topLeftCell="O4" activePane="bottomRight" state="frozen"/>
      <selection activeCell="L29" activeCellId="1" sqref="L36 L29"/>
      <selection pane="topRight" activeCell="L29" activeCellId="1" sqref="L36 L29"/>
      <selection pane="bottomLeft" activeCell="L29" activeCellId="1" sqref="L36 L29"/>
      <selection pane="bottomRight" activeCell="V28" sqref="V28"/>
    </sheetView>
  </sheetViews>
  <sheetFormatPr defaultColWidth="8.625" defaultRowHeight="15" outlineLevelCol="1"/>
  <cols>
    <col min="1" max="1" width="1.625" style="93" customWidth="1"/>
    <col min="2" max="2" width="34.75" style="92" customWidth="1"/>
    <col min="3" max="4" width="9.625" style="92" hidden="1" customWidth="1" outlineLevel="1"/>
    <col min="5" max="6" width="9.625" style="93" hidden="1" customWidth="1" outlineLevel="1"/>
    <col min="7" max="7" width="9.625" style="93" hidden="1" customWidth="1" collapsed="1"/>
    <col min="8" max="9" width="9.625" style="93" hidden="1" customWidth="1"/>
    <col min="10" max="11" width="9.625" style="92" hidden="1" customWidth="1"/>
    <col min="12" max="12" width="9.625" style="93" hidden="1" customWidth="1"/>
    <col min="13" max="13" width="9.5" style="93" hidden="1" customWidth="1"/>
    <col min="14" max="14" width="0" style="93" hidden="1" customWidth="1"/>
    <col min="15" max="16384" width="8.625" style="93"/>
  </cols>
  <sheetData>
    <row r="1" spans="2:19" s="90" customFormat="1" ht="36" customHeight="1">
      <c r="B1" s="250" t="s">
        <v>134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</row>
    <row r="2" spans="2:19" ht="9.9499999999999993" customHeight="1">
      <c r="B2" s="91"/>
    </row>
    <row r="3" spans="2:19" s="95" customFormat="1" ht="20.100000000000001" customHeight="1">
      <c r="B3" s="134" t="s">
        <v>86</v>
      </c>
      <c r="C3" s="144" t="s">
        <v>73</v>
      </c>
      <c r="D3" s="126" t="s">
        <v>74</v>
      </c>
      <c r="E3" s="126" t="s">
        <v>76</v>
      </c>
      <c r="F3" s="157" t="s">
        <v>79</v>
      </c>
      <c r="G3" s="209" t="s">
        <v>80</v>
      </c>
      <c r="H3" s="213" t="s">
        <v>81</v>
      </c>
      <c r="I3" s="213" t="s">
        <v>82</v>
      </c>
      <c r="J3" s="215" t="s">
        <v>83</v>
      </c>
      <c r="K3" s="209" t="s">
        <v>172</v>
      </c>
      <c r="L3" s="213" t="s">
        <v>187</v>
      </c>
      <c r="M3" s="213" t="s">
        <v>188</v>
      </c>
      <c r="N3" s="217" t="s">
        <v>189</v>
      </c>
      <c r="O3" s="295" t="s">
        <v>192</v>
      </c>
      <c r="P3" s="296" t="s">
        <v>190</v>
      </c>
      <c r="Q3" s="296" t="s">
        <v>193</v>
      </c>
      <c r="R3" s="297" t="s">
        <v>194</v>
      </c>
      <c r="S3" s="298" t="s">
        <v>195</v>
      </c>
    </row>
    <row r="4" spans="2:19" s="94" customFormat="1" ht="20.100000000000001" customHeight="1">
      <c r="B4" s="195" t="s">
        <v>135</v>
      </c>
      <c r="C4" s="177">
        <f t="shared" ref="C4:L4" si="0">+SUM(C5:C8)</f>
        <v>5236.9893468720002</v>
      </c>
      <c r="D4" s="103">
        <f t="shared" si="0"/>
        <v>4946.3015612259996</v>
      </c>
      <c r="E4" s="103">
        <f t="shared" si="0"/>
        <v>4805.3615782009992</v>
      </c>
      <c r="F4" s="103">
        <f t="shared" si="0"/>
        <v>5527.8784255520004</v>
      </c>
      <c r="G4" s="177">
        <f t="shared" si="0"/>
        <v>6001.8545629240007</v>
      </c>
      <c r="H4" s="103">
        <f t="shared" si="0"/>
        <v>6053.2422626309999</v>
      </c>
      <c r="I4" s="103">
        <f t="shared" si="0"/>
        <v>5970.3715662300001</v>
      </c>
      <c r="J4" s="103">
        <f t="shared" si="0"/>
        <v>6439.5707107429989</v>
      </c>
      <c r="K4" s="177">
        <f t="shared" si="0"/>
        <v>6675.2498277810009</v>
      </c>
      <c r="L4" s="103">
        <f t="shared" si="0"/>
        <v>6494.277608809999</v>
      </c>
      <c r="M4" s="103">
        <f t="shared" ref="M4:P4" si="1">+SUM(M5:M8)</f>
        <v>6821.4957697679984</v>
      </c>
      <c r="N4" s="218">
        <f t="shared" si="1"/>
        <v>7028.0764578799981</v>
      </c>
      <c r="O4" s="299">
        <f t="shared" ref="O4:Q4" si="2">+SUM(O5:O8)</f>
        <v>7598.9505949859995</v>
      </c>
      <c r="P4" s="300">
        <f t="shared" ref="P4:S4" si="3">+SUM(P5:P8)</f>
        <v>8329.0077074250003</v>
      </c>
      <c r="Q4" s="300">
        <f t="shared" si="2"/>
        <v>9415.3235270529985</v>
      </c>
      <c r="R4" s="301">
        <v>9374.9120348279994</v>
      </c>
      <c r="S4" s="302">
        <v>9756.8833699490006</v>
      </c>
    </row>
    <row r="5" spans="2:19" ht="20.100000000000001" customHeight="1">
      <c r="B5" s="196" t="s">
        <v>136</v>
      </c>
      <c r="C5" s="178">
        <v>2960.1285093339998</v>
      </c>
      <c r="D5" s="101">
        <v>2640.318378081</v>
      </c>
      <c r="E5" s="101">
        <v>2302.22153828</v>
      </c>
      <c r="F5" s="101">
        <v>3454.9512831379998</v>
      </c>
      <c r="G5" s="178">
        <v>3499.1664284369999</v>
      </c>
      <c r="H5" s="101">
        <v>3463.2985412039998</v>
      </c>
      <c r="I5" s="197">
        <v>3532.042103025</v>
      </c>
      <c r="J5" s="197">
        <v>3940.5783559289998</v>
      </c>
      <c r="K5" s="241">
        <v>3827.6447442930003</v>
      </c>
      <c r="L5" s="101">
        <v>3775.2952983199998</v>
      </c>
      <c r="M5" s="242">
        <v>4268.1521706140002</v>
      </c>
      <c r="N5" s="219">
        <v>4384.7045940099997</v>
      </c>
      <c r="O5" s="241">
        <v>4726.4952361659998</v>
      </c>
      <c r="P5" s="242">
        <v>5643.9642913910002</v>
      </c>
      <c r="Q5" s="242">
        <v>6874.1022763629999</v>
      </c>
      <c r="R5" s="303">
        <v>7055.2928851569995</v>
      </c>
      <c r="S5" s="304">
        <v>7490.2302617770001</v>
      </c>
    </row>
    <row r="6" spans="2:19" ht="20.100000000000001" customHeight="1">
      <c r="B6" s="198" t="s">
        <v>137</v>
      </c>
      <c r="C6" s="178">
        <v>1180.023759698</v>
      </c>
      <c r="D6" s="101">
        <v>1202.3819368269999</v>
      </c>
      <c r="E6" s="101">
        <v>1354.474964045</v>
      </c>
      <c r="F6" s="101">
        <v>1454.660666688</v>
      </c>
      <c r="G6" s="178">
        <v>1521.4285687409999</v>
      </c>
      <c r="H6" s="101">
        <v>1421.243225271</v>
      </c>
      <c r="I6" s="197">
        <v>1345.566364349</v>
      </c>
      <c r="J6" s="197">
        <v>1540.471078134</v>
      </c>
      <c r="K6" s="241">
        <v>1548.3108818300002</v>
      </c>
      <c r="L6" s="101">
        <v>1487.9136648880001</v>
      </c>
      <c r="M6" s="242">
        <v>1624.0367242560001</v>
      </c>
      <c r="N6" s="219">
        <v>1724.145643626</v>
      </c>
      <c r="O6" s="241">
        <v>1793.4016575539999</v>
      </c>
      <c r="P6" s="242">
        <v>1884.0074756199999</v>
      </c>
      <c r="Q6" s="242">
        <v>1699.305771649</v>
      </c>
      <c r="R6" s="303">
        <v>1655.220886505</v>
      </c>
      <c r="S6" s="304">
        <v>1639.4754110020001</v>
      </c>
    </row>
    <row r="7" spans="2:19" ht="20.100000000000001" customHeight="1">
      <c r="B7" s="198" t="s">
        <v>138</v>
      </c>
      <c r="C7" s="179">
        <v>1096.8370778400003</v>
      </c>
      <c r="D7" s="102">
        <v>1103.6012463179998</v>
      </c>
      <c r="E7" s="102">
        <v>1148.6650758759993</v>
      </c>
      <c r="F7" s="102">
        <v>618.26647572600064</v>
      </c>
      <c r="G7" s="179">
        <v>981.25956574600025</v>
      </c>
      <c r="H7" s="102">
        <v>1168.7004961560001</v>
      </c>
      <c r="I7" s="197">
        <v>1092.7630988559999</v>
      </c>
      <c r="J7" s="197">
        <v>958.52127667999991</v>
      </c>
      <c r="K7" s="241">
        <v>913.86913965800011</v>
      </c>
      <c r="L7" s="102">
        <v>915.72387809999998</v>
      </c>
      <c r="M7" s="242">
        <v>929.30687489799902</v>
      </c>
      <c r="N7" s="220">
        <v>910.42385214699902</v>
      </c>
      <c r="O7" s="241">
        <v>919.17044992399997</v>
      </c>
      <c r="P7" s="242">
        <v>801.03594041400004</v>
      </c>
      <c r="Q7" s="242">
        <v>841.91547904100003</v>
      </c>
      <c r="R7" s="305">
        <v>664.39826316599897</v>
      </c>
      <c r="S7" s="306">
        <v>627.17769716999999</v>
      </c>
    </row>
    <row r="8" spans="2:19" ht="20.100000000000001" customHeight="1">
      <c r="B8" s="198" t="s">
        <v>139</v>
      </c>
      <c r="C8" s="178">
        <v>0</v>
      </c>
      <c r="D8" s="101">
        <v>0</v>
      </c>
      <c r="E8" s="101">
        <v>0</v>
      </c>
      <c r="F8" s="101">
        <v>0</v>
      </c>
      <c r="G8" s="178">
        <v>0</v>
      </c>
      <c r="H8" s="101">
        <v>0</v>
      </c>
      <c r="I8" s="197">
        <v>0</v>
      </c>
      <c r="J8" s="197">
        <v>0</v>
      </c>
      <c r="K8" s="241">
        <v>385.42506199999997</v>
      </c>
      <c r="L8" s="101">
        <v>315.34476750200002</v>
      </c>
      <c r="M8" s="242">
        <v>0</v>
      </c>
      <c r="N8" s="219">
        <v>8.8023680970000004</v>
      </c>
      <c r="O8" s="241">
        <v>159.88325134199999</v>
      </c>
      <c r="P8" s="242">
        <v>0</v>
      </c>
      <c r="Q8" s="242">
        <v>0</v>
      </c>
      <c r="R8" s="303">
        <v>0</v>
      </c>
      <c r="S8" s="307">
        <v>0</v>
      </c>
    </row>
    <row r="9" spans="2:19" ht="20.100000000000001" customHeight="1">
      <c r="B9" s="195" t="s">
        <v>140</v>
      </c>
      <c r="C9" s="177">
        <f t="shared" ref="C9:S9" si="4">+SUM(C10:C14)</f>
        <v>25194.017909612001</v>
      </c>
      <c r="D9" s="103">
        <f t="shared" si="4"/>
        <v>26748.586269882002</v>
      </c>
      <c r="E9" s="103">
        <f t="shared" si="4"/>
        <v>28155.516849282001</v>
      </c>
      <c r="F9" s="103">
        <f t="shared" si="4"/>
        <v>28163.128331487998</v>
      </c>
      <c r="G9" s="177">
        <f t="shared" si="4"/>
        <v>27690.625981748999</v>
      </c>
      <c r="H9" s="103">
        <f t="shared" si="4"/>
        <v>27112.810756094001</v>
      </c>
      <c r="I9" s="103">
        <f t="shared" si="4"/>
        <v>28462.961652356</v>
      </c>
      <c r="J9" s="103">
        <f t="shared" si="4"/>
        <v>27459.472178393</v>
      </c>
      <c r="K9" s="177">
        <f t="shared" si="4"/>
        <v>29098.083474041996</v>
      </c>
      <c r="L9" s="103">
        <f t="shared" si="4"/>
        <v>28260.571582797991</v>
      </c>
      <c r="M9" s="103">
        <f t="shared" si="4"/>
        <v>28712.278875290001</v>
      </c>
      <c r="N9" s="218">
        <f t="shared" si="4"/>
        <v>28709.750506514996</v>
      </c>
      <c r="O9" s="299">
        <f t="shared" si="4"/>
        <v>28200.374367250002</v>
      </c>
      <c r="P9" s="300">
        <f t="shared" si="4"/>
        <v>27973.285457006998</v>
      </c>
      <c r="Q9" s="300">
        <f t="shared" si="4"/>
        <v>27886.434317692005</v>
      </c>
      <c r="R9" s="301">
        <f t="shared" si="4"/>
        <v>28792.964001191995</v>
      </c>
      <c r="S9" s="308">
        <f t="shared" si="4"/>
        <v>29557.138760875998</v>
      </c>
    </row>
    <row r="10" spans="2:19" ht="20.100000000000001" customHeight="1">
      <c r="B10" s="198" t="s">
        <v>141</v>
      </c>
      <c r="C10" s="178">
        <v>22892.475116395999</v>
      </c>
      <c r="D10" s="101">
        <v>23542.804840123001</v>
      </c>
      <c r="E10" s="101">
        <v>24769.967678846002</v>
      </c>
      <c r="F10" s="101">
        <v>24611.517745785</v>
      </c>
      <c r="G10" s="178">
        <v>23592.940888252</v>
      </c>
      <c r="H10" s="101">
        <v>22406.783402090001</v>
      </c>
      <c r="I10" s="197">
        <v>23416.679557854</v>
      </c>
      <c r="J10" s="197">
        <v>22337.275477398001</v>
      </c>
      <c r="K10" s="241">
        <v>22248.703097335001</v>
      </c>
      <c r="L10" s="101">
        <v>21177.900898866999</v>
      </c>
      <c r="M10" s="242">
        <v>21266.357131977002</v>
      </c>
      <c r="N10" s="219">
        <v>21261.634005432999</v>
      </c>
      <c r="O10" s="241">
        <v>20717.636597289002</v>
      </c>
      <c r="P10" s="242">
        <v>20399.804554404</v>
      </c>
      <c r="Q10" s="242">
        <v>20274.635886643999</v>
      </c>
      <c r="R10" s="303">
        <v>20917.928986505001</v>
      </c>
      <c r="S10" s="307">
        <v>21746.733164748999</v>
      </c>
    </row>
    <row r="11" spans="2:19" ht="20.100000000000001" customHeight="1">
      <c r="B11" s="198" t="s">
        <v>142</v>
      </c>
      <c r="C11" s="178">
        <v>1851.069468654</v>
      </c>
      <c r="D11" s="101">
        <v>2006.306028831</v>
      </c>
      <c r="E11" s="101">
        <v>2081.5003822979997</v>
      </c>
      <c r="F11" s="101">
        <v>2111.2616596130001</v>
      </c>
      <c r="G11" s="178">
        <v>2176.0429504530002</v>
      </c>
      <c r="H11" s="101">
        <v>2239.1673691659998</v>
      </c>
      <c r="I11" s="197">
        <v>2400.197314427</v>
      </c>
      <c r="J11" s="197">
        <v>2457.8202402950001</v>
      </c>
      <c r="K11" s="241">
        <v>2548.1134627410001</v>
      </c>
      <c r="L11" s="101">
        <v>2640.3102483940002</v>
      </c>
      <c r="M11" s="242">
        <v>2812.042619588</v>
      </c>
      <c r="N11" s="219">
        <v>2741.621328149</v>
      </c>
      <c r="O11" s="241">
        <v>2717.1493646270001</v>
      </c>
      <c r="P11" s="242">
        <v>2719.8011580729999</v>
      </c>
      <c r="Q11" s="242">
        <v>2844.7605566040002</v>
      </c>
      <c r="R11" s="303">
        <v>2909.5921328610002</v>
      </c>
      <c r="S11" s="307">
        <v>2919.91149425</v>
      </c>
    </row>
    <row r="12" spans="2:19" s="94" customFormat="1" ht="20.100000000000001" customHeight="1">
      <c r="B12" s="198" t="s">
        <v>143</v>
      </c>
      <c r="C12" s="178">
        <v>131.60616794700002</v>
      </c>
      <c r="D12" s="101">
        <v>159.837872215</v>
      </c>
      <c r="E12" s="101">
        <v>200.16316077799999</v>
      </c>
      <c r="F12" s="101">
        <v>290.46294274500002</v>
      </c>
      <c r="G12" s="178">
        <v>351.85663755799999</v>
      </c>
      <c r="H12" s="101">
        <v>758.62643638899999</v>
      </c>
      <c r="I12" s="101">
        <v>729.71063239699993</v>
      </c>
      <c r="J12" s="197">
        <v>738.71000447500001</v>
      </c>
      <c r="K12" s="241">
        <v>710.14411557999995</v>
      </c>
      <c r="L12" s="101">
        <v>669.21768113099995</v>
      </c>
      <c r="M12" s="101">
        <v>701.84546831299997</v>
      </c>
      <c r="N12" s="219">
        <v>691.832707701</v>
      </c>
      <c r="O12" s="241">
        <v>609.47761180999998</v>
      </c>
      <c r="P12" s="242">
        <v>549.80796586999998</v>
      </c>
      <c r="Q12" s="309">
        <v>507.11817566000002</v>
      </c>
      <c r="R12" s="303">
        <v>317.53809551299997</v>
      </c>
      <c r="S12" s="307">
        <v>297.22042408099998</v>
      </c>
    </row>
    <row r="13" spans="2:19" ht="20.100000000000001" customHeight="1">
      <c r="B13" s="198" t="s">
        <v>144</v>
      </c>
      <c r="C13" s="178">
        <v>177.18414374900001</v>
      </c>
      <c r="D13" s="101">
        <v>853.69913764099999</v>
      </c>
      <c r="E13" s="101">
        <v>898.33638625900005</v>
      </c>
      <c r="F13" s="101">
        <v>932.15234727400002</v>
      </c>
      <c r="G13" s="178">
        <v>1327.8787716610002</v>
      </c>
      <c r="H13" s="101">
        <v>1372.205332215</v>
      </c>
      <c r="I13" s="197">
        <v>1557.3541085429999</v>
      </c>
      <c r="J13" s="197">
        <v>1481.4236371249999</v>
      </c>
      <c r="K13" s="241">
        <v>3118.2113232769998</v>
      </c>
      <c r="L13" s="101">
        <v>3265.4660514080001</v>
      </c>
      <c r="M13" s="242">
        <v>3374.657338985</v>
      </c>
      <c r="N13" s="219">
        <v>3445.5999017439999</v>
      </c>
      <c r="O13" s="241">
        <v>3515.604624096</v>
      </c>
      <c r="P13" s="242">
        <v>3571.1801008729999</v>
      </c>
      <c r="Q13" s="242">
        <v>3508.4337392259999</v>
      </c>
      <c r="R13" s="303">
        <v>3657.1864531239999</v>
      </c>
      <c r="S13" s="307">
        <v>3673.4207970470002</v>
      </c>
    </row>
    <row r="14" spans="2:19" ht="20.100000000000001" customHeight="1">
      <c r="B14" s="198" t="s">
        <v>145</v>
      </c>
      <c r="C14" s="178">
        <v>141.68301286600035</v>
      </c>
      <c r="D14" s="101">
        <v>185.93839107199892</v>
      </c>
      <c r="E14" s="101">
        <v>205.54924110099819</v>
      </c>
      <c r="F14" s="101">
        <v>217.733636070996</v>
      </c>
      <c r="G14" s="178">
        <v>241.90673382499813</v>
      </c>
      <c r="H14" s="101">
        <v>336.02821623400229</v>
      </c>
      <c r="I14" s="197">
        <v>359.02003913499789</v>
      </c>
      <c r="J14" s="197">
        <v>444.24281909999621</v>
      </c>
      <c r="K14" s="241">
        <v>472.91147510899975</v>
      </c>
      <c r="L14" s="101">
        <v>507.67670299799698</v>
      </c>
      <c r="M14" s="242">
        <v>557.37631642700001</v>
      </c>
      <c r="N14" s="219">
        <v>569.062563487999</v>
      </c>
      <c r="O14" s="241">
        <v>640.50616942800195</v>
      </c>
      <c r="P14" s="242">
        <v>732.691677786995</v>
      </c>
      <c r="Q14" s="242">
        <v>751.48595955800602</v>
      </c>
      <c r="R14" s="303">
        <v>990.71833318899598</v>
      </c>
      <c r="S14" s="307">
        <v>919.85288074899802</v>
      </c>
    </row>
    <row r="15" spans="2:19" ht="20.100000000000001" customHeight="1">
      <c r="B15" s="199" t="s">
        <v>146</v>
      </c>
      <c r="C15" s="180">
        <f t="shared" ref="C15:S15" si="5">+C4+C9</f>
        <v>30431.007256484001</v>
      </c>
      <c r="D15" s="175">
        <f t="shared" si="5"/>
        <v>31694.887831108001</v>
      </c>
      <c r="E15" s="175">
        <f t="shared" si="5"/>
        <v>32960.878427483003</v>
      </c>
      <c r="F15" s="175">
        <f t="shared" si="5"/>
        <v>33691.006757039999</v>
      </c>
      <c r="G15" s="180">
        <f t="shared" si="5"/>
        <v>33692.480544673002</v>
      </c>
      <c r="H15" s="175">
        <f t="shared" si="5"/>
        <v>33166.053018724997</v>
      </c>
      <c r="I15" s="175">
        <f t="shared" si="5"/>
        <v>34433.333218585998</v>
      </c>
      <c r="J15" s="175">
        <f t="shared" si="5"/>
        <v>33899.042889135999</v>
      </c>
      <c r="K15" s="180">
        <f t="shared" si="5"/>
        <v>35773.333301822997</v>
      </c>
      <c r="L15" s="175">
        <f t="shared" si="5"/>
        <v>34754.849191607987</v>
      </c>
      <c r="M15" s="175">
        <f t="shared" si="5"/>
        <v>35533.774645058002</v>
      </c>
      <c r="N15" s="221">
        <f t="shared" si="5"/>
        <v>35737.826964394997</v>
      </c>
      <c r="O15" s="310">
        <f t="shared" si="5"/>
        <v>35799.324962236002</v>
      </c>
      <c r="P15" s="311">
        <f t="shared" si="5"/>
        <v>36302.293164431998</v>
      </c>
      <c r="Q15" s="311">
        <f t="shared" si="5"/>
        <v>37301.757844745007</v>
      </c>
      <c r="R15" s="312">
        <f t="shared" si="5"/>
        <v>38167.876036019996</v>
      </c>
      <c r="S15" s="313">
        <f t="shared" si="5"/>
        <v>39314.022130824997</v>
      </c>
    </row>
    <row r="16" spans="2:19" s="94" customFormat="1" ht="20.100000000000001" customHeight="1">
      <c r="B16" s="139" t="s">
        <v>147</v>
      </c>
      <c r="C16" s="181">
        <f t="shared" ref="C16:S16" si="6">+SUM(C17:C23)</f>
        <v>3538.6715837490001</v>
      </c>
      <c r="D16" s="105">
        <f t="shared" si="6"/>
        <v>3635.5988739049999</v>
      </c>
      <c r="E16" s="105">
        <f t="shared" si="6"/>
        <v>3867.9333760290001</v>
      </c>
      <c r="F16" s="105">
        <f t="shared" si="6"/>
        <v>3923.3191466520002</v>
      </c>
      <c r="G16" s="181">
        <f t="shared" si="6"/>
        <v>4390.9232077910001</v>
      </c>
      <c r="H16" s="105">
        <f t="shared" si="6"/>
        <v>4164.9428000819998</v>
      </c>
      <c r="I16" s="105">
        <f t="shared" si="6"/>
        <v>4805.4993368619998</v>
      </c>
      <c r="J16" s="105">
        <f t="shared" si="6"/>
        <v>5480.6337108489997</v>
      </c>
      <c r="K16" s="181">
        <f t="shared" si="6"/>
        <v>6272.0464786170005</v>
      </c>
      <c r="L16" s="105">
        <f t="shared" si="6"/>
        <v>5802.3413721739998</v>
      </c>
      <c r="M16" s="105">
        <f t="shared" si="6"/>
        <v>5993.860081969</v>
      </c>
      <c r="N16" s="222">
        <f t="shared" si="6"/>
        <v>6305.5686321979992</v>
      </c>
      <c r="O16" s="314">
        <f t="shared" si="6"/>
        <v>5778.1231068959996</v>
      </c>
      <c r="P16" s="315">
        <f t="shared" si="6"/>
        <v>6038.8093020649994</v>
      </c>
      <c r="Q16" s="315">
        <f t="shared" si="6"/>
        <v>5902.5791121990005</v>
      </c>
      <c r="R16" s="316">
        <f t="shared" si="6"/>
        <v>6092.1606696719991</v>
      </c>
      <c r="S16" s="317">
        <f t="shared" si="6"/>
        <v>7728.3572548020002</v>
      </c>
    </row>
    <row r="17" spans="2:19" ht="20.100000000000001" customHeight="1">
      <c r="B17" s="198" t="s">
        <v>148</v>
      </c>
      <c r="C17" s="178">
        <v>619.09425272099998</v>
      </c>
      <c r="D17" s="101">
        <v>657.85736074900001</v>
      </c>
      <c r="E17" s="101">
        <v>638.34738864300004</v>
      </c>
      <c r="F17" s="101">
        <v>628.25959457099998</v>
      </c>
      <c r="G17" s="178">
        <v>783.52115329699996</v>
      </c>
      <c r="H17" s="101">
        <v>767.5714665700001</v>
      </c>
      <c r="I17" s="197">
        <v>700.66207114700001</v>
      </c>
      <c r="J17" s="197">
        <v>893.37172477199999</v>
      </c>
      <c r="K17" s="241">
        <v>743.47180754299995</v>
      </c>
      <c r="L17" s="101">
        <v>705.91013506199999</v>
      </c>
      <c r="M17" s="242">
        <v>998.57995277199996</v>
      </c>
      <c r="N17" s="219">
        <v>1307.5136123929999</v>
      </c>
      <c r="O17" s="241">
        <v>1214.623446461</v>
      </c>
      <c r="P17" s="242">
        <v>1245.646729154</v>
      </c>
      <c r="Q17" s="242">
        <v>1080.4669060910001</v>
      </c>
      <c r="R17" s="303">
        <v>996.69342239299999</v>
      </c>
      <c r="S17" s="307">
        <v>973.14417088799996</v>
      </c>
    </row>
    <row r="18" spans="2:19" ht="20.100000000000001" customHeight="1">
      <c r="B18" s="198" t="s">
        <v>149</v>
      </c>
      <c r="C18" s="178">
        <v>288.83957811300002</v>
      </c>
      <c r="D18" s="101">
        <v>334.95500907500002</v>
      </c>
      <c r="E18" s="101">
        <v>360.52820839899999</v>
      </c>
      <c r="F18" s="101">
        <v>374.30720335800004</v>
      </c>
      <c r="G18" s="178">
        <v>401.49093624399995</v>
      </c>
      <c r="H18" s="101">
        <v>422.12410048999999</v>
      </c>
      <c r="I18" s="197">
        <v>441.42363031799999</v>
      </c>
      <c r="J18" s="197">
        <v>415.87225326799995</v>
      </c>
      <c r="K18" s="241">
        <v>445.43635849200001</v>
      </c>
      <c r="L18" s="101">
        <v>448.00012776300002</v>
      </c>
      <c r="M18" s="242">
        <v>500.19654621799998</v>
      </c>
      <c r="N18" s="219">
        <v>497.538619681</v>
      </c>
      <c r="O18" s="241">
        <v>500.74512731700003</v>
      </c>
      <c r="P18" s="242">
        <v>525.91866890999995</v>
      </c>
      <c r="Q18" s="242">
        <v>560.79414463000001</v>
      </c>
      <c r="R18" s="303">
        <v>568.28412478999996</v>
      </c>
      <c r="S18" s="307">
        <v>584.81346273400004</v>
      </c>
    </row>
    <row r="19" spans="2:19" ht="20.100000000000001" customHeight="1">
      <c r="B19" s="198" t="s">
        <v>150</v>
      </c>
      <c r="C19" s="178">
        <v>603.54698259899999</v>
      </c>
      <c r="D19" s="101">
        <v>394.70764315700001</v>
      </c>
      <c r="E19" s="101">
        <v>320.62941152600001</v>
      </c>
      <c r="F19" s="101">
        <v>515.24629359799997</v>
      </c>
      <c r="G19" s="178">
        <v>633.31304286700004</v>
      </c>
      <c r="H19" s="101">
        <v>240.92076015799998</v>
      </c>
      <c r="I19" s="197">
        <v>47.385460770999998</v>
      </c>
      <c r="J19" s="197">
        <v>352.53673271000002</v>
      </c>
      <c r="K19" s="241">
        <v>418.19204191299997</v>
      </c>
      <c r="L19" s="101">
        <v>245.023386905</v>
      </c>
      <c r="M19" s="242">
        <v>110.028759186</v>
      </c>
      <c r="N19" s="219">
        <v>321.33221468300002</v>
      </c>
      <c r="O19" s="241">
        <v>398.92435348100003</v>
      </c>
      <c r="P19" s="242">
        <v>248.87203240599999</v>
      </c>
      <c r="Q19" s="242">
        <v>223.569991711</v>
      </c>
      <c r="R19" s="303">
        <v>364.037538928</v>
      </c>
      <c r="S19" s="307">
        <v>453.33239113500002</v>
      </c>
    </row>
    <row r="20" spans="2:19" ht="20.100000000000001" customHeight="1">
      <c r="B20" s="198" t="s">
        <v>151</v>
      </c>
      <c r="C20" s="178">
        <v>0</v>
      </c>
      <c r="D20" s="101">
        <v>0</v>
      </c>
      <c r="E20" s="101">
        <v>0</v>
      </c>
      <c r="F20" s="101">
        <v>0</v>
      </c>
      <c r="G20" s="178">
        <v>2.5550272660000002</v>
      </c>
      <c r="H20" s="101">
        <v>2.6743186780000001</v>
      </c>
      <c r="I20" s="197">
        <v>0</v>
      </c>
      <c r="J20" s="197">
        <v>0</v>
      </c>
      <c r="K20" s="241">
        <v>249.776574114</v>
      </c>
      <c r="L20" s="101">
        <v>249.837999357</v>
      </c>
      <c r="M20" s="242">
        <v>249.900099603</v>
      </c>
      <c r="N20" s="219">
        <v>249.962199849</v>
      </c>
      <c r="O20" s="241">
        <v>0</v>
      </c>
      <c r="P20" s="242">
        <v>0</v>
      </c>
      <c r="Q20" s="242">
        <v>0</v>
      </c>
      <c r="R20" s="303">
        <v>0</v>
      </c>
      <c r="S20" s="307">
        <v>1619.9849306660001</v>
      </c>
    </row>
    <row r="21" spans="2:19" ht="20.100000000000001" customHeight="1">
      <c r="B21" s="198" t="s">
        <v>152</v>
      </c>
      <c r="C21" s="178">
        <v>57.056583171999996</v>
      </c>
      <c r="D21" s="101">
        <v>67.298425827000003</v>
      </c>
      <c r="E21" s="101">
        <v>79.821512753000007</v>
      </c>
      <c r="F21" s="101">
        <v>105.615989665</v>
      </c>
      <c r="G21" s="178">
        <v>123.37714400600001</v>
      </c>
      <c r="H21" s="101">
        <v>176.58656049199999</v>
      </c>
      <c r="I21" s="197">
        <v>182.52624895599999</v>
      </c>
      <c r="J21" s="197">
        <v>193.37631726700002</v>
      </c>
      <c r="K21" s="241">
        <v>203.46232467199999</v>
      </c>
      <c r="L21" s="101">
        <v>202.86111578500001</v>
      </c>
      <c r="M21" s="242">
        <v>211.35105367599999</v>
      </c>
      <c r="N21" s="219">
        <v>234.72710071</v>
      </c>
      <c r="O21" s="241">
        <v>230.23904146999999</v>
      </c>
      <c r="P21" s="242">
        <v>230.06641179900001</v>
      </c>
      <c r="Q21" s="242">
        <v>220.78062264600001</v>
      </c>
      <c r="R21" s="303">
        <v>208.49703821099999</v>
      </c>
      <c r="S21" s="307">
        <v>195.403447406</v>
      </c>
    </row>
    <row r="22" spans="2:19" ht="20.100000000000001" customHeight="1">
      <c r="B22" s="198" t="s">
        <v>153</v>
      </c>
      <c r="C22" s="178">
        <v>1970.134187144</v>
      </c>
      <c r="D22" s="101">
        <v>2180.780435097</v>
      </c>
      <c r="E22" s="101">
        <v>2468.6068547080004</v>
      </c>
      <c r="F22" s="101">
        <v>2299.8900654600002</v>
      </c>
      <c r="G22" s="178">
        <v>2446.6659041109997</v>
      </c>
      <c r="H22" s="101">
        <v>2555.0655936939997</v>
      </c>
      <c r="I22" s="197">
        <v>3433.5019256699998</v>
      </c>
      <c r="J22" s="197">
        <v>3625.4766828319998</v>
      </c>
      <c r="K22" s="241">
        <v>4211.7073718830006</v>
      </c>
      <c r="L22" s="101">
        <v>3950.708607302</v>
      </c>
      <c r="M22" s="242">
        <v>3923.8036705139998</v>
      </c>
      <c r="N22" s="219">
        <v>3694.494884882</v>
      </c>
      <c r="O22" s="241">
        <v>3433.5911381669998</v>
      </c>
      <c r="P22" s="242">
        <v>3788.3054597959999</v>
      </c>
      <c r="Q22" s="242">
        <v>3816.9674471210001</v>
      </c>
      <c r="R22" s="303">
        <v>3954.6485453499999</v>
      </c>
      <c r="S22" s="307">
        <v>3901.6788519729998</v>
      </c>
    </row>
    <row r="23" spans="2:19" ht="20.100000000000001" customHeight="1">
      <c r="B23" s="130" t="s">
        <v>154</v>
      </c>
      <c r="C23" s="178">
        <v>0</v>
      </c>
      <c r="D23" s="101">
        <v>0</v>
      </c>
      <c r="E23" s="101">
        <v>0</v>
      </c>
      <c r="F23" s="101">
        <v>0</v>
      </c>
      <c r="G23" s="178">
        <v>0</v>
      </c>
      <c r="H23" s="101">
        <v>0</v>
      </c>
      <c r="I23" s="197">
        <v>0</v>
      </c>
      <c r="J23" s="197">
        <v>0</v>
      </c>
      <c r="K23" s="241">
        <v>0</v>
      </c>
      <c r="L23" s="101">
        <v>0</v>
      </c>
      <c r="M23" s="242">
        <v>0</v>
      </c>
      <c r="N23" s="219">
        <v>0</v>
      </c>
      <c r="O23" s="241">
        <v>0</v>
      </c>
      <c r="P23" s="242">
        <v>0</v>
      </c>
      <c r="Q23" s="242">
        <v>0</v>
      </c>
      <c r="R23" s="303">
        <v>0</v>
      </c>
      <c r="S23" s="307">
        <v>0</v>
      </c>
    </row>
    <row r="24" spans="2:19" s="94" customFormat="1" ht="20.100000000000001" customHeight="1">
      <c r="B24" s="200" t="s">
        <v>155</v>
      </c>
      <c r="C24" s="182">
        <f t="shared" ref="C24:S24" si="7">+SUM(C25:C28)</f>
        <v>4459.1436102779999</v>
      </c>
      <c r="D24" s="104">
        <f t="shared" si="7"/>
        <v>4795.5923067450003</v>
      </c>
      <c r="E24" s="104">
        <f t="shared" si="7"/>
        <v>4887.1171726800003</v>
      </c>
      <c r="F24" s="104">
        <f t="shared" si="7"/>
        <v>5740.311261113</v>
      </c>
      <c r="G24" s="182">
        <f t="shared" si="7"/>
        <v>5634.4432557929995</v>
      </c>
      <c r="H24" s="104">
        <f t="shared" si="7"/>
        <v>5966.8906282960006</v>
      </c>
      <c r="I24" s="104">
        <f t="shared" si="7"/>
        <v>5283.7382822199997</v>
      </c>
      <c r="J24" s="104">
        <f t="shared" si="7"/>
        <v>4968.0866978359991</v>
      </c>
      <c r="K24" s="182">
        <f t="shared" si="7"/>
        <v>5377.3752038559996</v>
      </c>
      <c r="L24" s="104">
        <f t="shared" si="7"/>
        <v>5430.5578613560001</v>
      </c>
      <c r="M24" s="104">
        <f t="shared" si="7"/>
        <v>5734.796276647</v>
      </c>
      <c r="N24" s="223">
        <f t="shared" si="7"/>
        <v>5194.4132096329995</v>
      </c>
      <c r="O24" s="318">
        <f t="shared" si="7"/>
        <v>5478.4161132150002</v>
      </c>
      <c r="P24" s="319">
        <f t="shared" si="7"/>
        <v>5218.7328362429998</v>
      </c>
      <c r="Q24" s="319">
        <f t="shared" si="7"/>
        <v>5243.9558988950002</v>
      </c>
      <c r="R24" s="320">
        <f t="shared" si="7"/>
        <v>5074.8035180110001</v>
      </c>
      <c r="S24" s="321">
        <f t="shared" si="7"/>
        <v>3556.0473541829997</v>
      </c>
    </row>
    <row r="25" spans="2:19" ht="20.100000000000001" customHeight="1">
      <c r="B25" s="130" t="s">
        <v>151</v>
      </c>
      <c r="C25" s="178">
        <v>1259.71624905</v>
      </c>
      <c r="D25" s="101">
        <v>1591.5658869640001</v>
      </c>
      <c r="E25" s="101">
        <v>1635.662775494</v>
      </c>
      <c r="F25" s="101">
        <v>1636.827463521</v>
      </c>
      <c r="G25" s="178">
        <v>1657.543157563</v>
      </c>
      <c r="H25" s="101">
        <v>1723.320713693</v>
      </c>
      <c r="I25" s="197">
        <v>1836.6102479610001</v>
      </c>
      <c r="J25" s="197">
        <v>1704.5182765459999</v>
      </c>
      <c r="K25" s="241">
        <v>1484.451411841</v>
      </c>
      <c r="L25" s="101">
        <v>1492.304723923</v>
      </c>
      <c r="M25" s="242">
        <v>1518.4595039149999</v>
      </c>
      <c r="N25" s="219">
        <v>1655.7189534490001</v>
      </c>
      <c r="O25" s="241">
        <v>1896.9879869470001</v>
      </c>
      <c r="P25" s="242">
        <v>1926.6735072240001</v>
      </c>
      <c r="Q25" s="242">
        <v>1884.068966023</v>
      </c>
      <c r="R25" s="303">
        <v>2007.2887157970001</v>
      </c>
      <c r="S25" s="307">
        <v>394.46248360699997</v>
      </c>
    </row>
    <row r="26" spans="2:19" ht="20.100000000000001" customHeight="1">
      <c r="B26" s="130" t="s">
        <v>156</v>
      </c>
      <c r="C26" s="178">
        <v>480.73888656399998</v>
      </c>
      <c r="D26" s="101">
        <v>500.10919697500003</v>
      </c>
      <c r="E26" s="101">
        <v>517.935957809</v>
      </c>
      <c r="F26" s="101">
        <v>554.26462819599999</v>
      </c>
      <c r="G26" s="178">
        <v>584.71292019099997</v>
      </c>
      <c r="H26" s="101">
        <v>572.27470739500006</v>
      </c>
      <c r="I26" s="197">
        <v>596.67470208899999</v>
      </c>
      <c r="J26" s="197">
        <v>577.39796436300003</v>
      </c>
      <c r="K26" s="241">
        <v>608.3630133559999</v>
      </c>
      <c r="L26" s="101">
        <v>634.75862696900003</v>
      </c>
      <c r="M26" s="242">
        <v>664.42379952600004</v>
      </c>
      <c r="N26" s="219">
        <v>607.89219363799998</v>
      </c>
      <c r="O26" s="241">
        <v>624.28219776000003</v>
      </c>
      <c r="P26" s="242">
        <v>652.82900235600005</v>
      </c>
      <c r="Q26" s="242">
        <v>680.82369110800005</v>
      </c>
      <c r="R26" s="303">
        <v>762.68653705899999</v>
      </c>
      <c r="S26" s="307">
        <v>792.92447297299998</v>
      </c>
    </row>
    <row r="27" spans="2:19" ht="20.100000000000001" customHeight="1">
      <c r="B27" s="130" t="s">
        <v>157</v>
      </c>
      <c r="C27" s="178">
        <v>89.458789438000011</v>
      </c>
      <c r="D27" s="101">
        <v>108.950282641</v>
      </c>
      <c r="E27" s="101">
        <v>135.26577020799999</v>
      </c>
      <c r="F27" s="101">
        <v>205.66171722600001</v>
      </c>
      <c r="G27" s="178">
        <v>248.08527207199998</v>
      </c>
      <c r="H27" s="101">
        <v>603.85926378800002</v>
      </c>
      <c r="I27" s="197">
        <v>589.49885690500003</v>
      </c>
      <c r="J27" s="197">
        <v>589.253964655</v>
      </c>
      <c r="K27" s="241">
        <v>556.908226539</v>
      </c>
      <c r="L27" s="101">
        <v>518.59783277600002</v>
      </c>
      <c r="M27" s="242">
        <v>548.29173485599995</v>
      </c>
      <c r="N27" s="219">
        <v>518.90966913299997</v>
      </c>
      <c r="O27" s="241">
        <v>466.22618465099998</v>
      </c>
      <c r="P27" s="242">
        <v>440.95297889099999</v>
      </c>
      <c r="Q27" s="242">
        <v>406.37704579400003</v>
      </c>
      <c r="R27" s="303">
        <v>387.63511860199998</v>
      </c>
      <c r="S27" s="307">
        <v>374.09554086600002</v>
      </c>
    </row>
    <row r="28" spans="2:19" ht="20.100000000000001" customHeight="1">
      <c r="B28" s="130" t="s">
        <v>158</v>
      </c>
      <c r="C28" s="178">
        <v>2629.2296852259997</v>
      </c>
      <c r="D28" s="101">
        <v>2594.9669401650003</v>
      </c>
      <c r="E28" s="101">
        <v>2598.2526691690005</v>
      </c>
      <c r="F28" s="101">
        <v>3343.55745217</v>
      </c>
      <c r="G28" s="178">
        <v>3144.1019059669993</v>
      </c>
      <c r="H28" s="101">
        <v>3067.4359434200005</v>
      </c>
      <c r="I28" s="197">
        <v>2260.9544752649999</v>
      </c>
      <c r="J28" s="197">
        <v>2096.9164922719997</v>
      </c>
      <c r="K28" s="241">
        <v>2727.6525521199997</v>
      </c>
      <c r="L28" s="101">
        <v>2784.8966776880002</v>
      </c>
      <c r="M28" s="242">
        <v>3003.6212383500001</v>
      </c>
      <c r="N28" s="219">
        <v>2411.8923934129998</v>
      </c>
      <c r="O28" s="241">
        <v>2490.919743857</v>
      </c>
      <c r="P28" s="242">
        <v>2198.2773477720002</v>
      </c>
      <c r="Q28" s="242">
        <v>2272.68619597</v>
      </c>
      <c r="R28" s="303">
        <v>1917.1931465529995</v>
      </c>
      <c r="S28" s="307">
        <v>1994.5648567369999</v>
      </c>
    </row>
    <row r="29" spans="2:19" ht="20.100000000000001" customHeight="1">
      <c r="B29" s="199" t="s">
        <v>159</v>
      </c>
      <c r="C29" s="183">
        <f t="shared" ref="C29:S29" si="8">+C16+C24</f>
        <v>7997.815194027</v>
      </c>
      <c r="D29" s="176">
        <f t="shared" si="8"/>
        <v>8431.1911806499993</v>
      </c>
      <c r="E29" s="176">
        <f t="shared" si="8"/>
        <v>8755.0505487090013</v>
      </c>
      <c r="F29" s="176">
        <f t="shared" si="8"/>
        <v>9663.6304077650002</v>
      </c>
      <c r="G29" s="183">
        <f t="shared" si="8"/>
        <v>10025.366463584</v>
      </c>
      <c r="H29" s="176">
        <f t="shared" si="8"/>
        <v>10131.833428378</v>
      </c>
      <c r="I29" s="176">
        <f t="shared" si="8"/>
        <v>10089.237619082</v>
      </c>
      <c r="J29" s="176">
        <f t="shared" si="8"/>
        <v>10448.720408685</v>
      </c>
      <c r="K29" s="183">
        <f t="shared" si="8"/>
        <v>11649.421682472999</v>
      </c>
      <c r="L29" s="176">
        <f t="shared" si="8"/>
        <v>11232.899233529999</v>
      </c>
      <c r="M29" s="176">
        <f t="shared" si="8"/>
        <v>11728.656358616001</v>
      </c>
      <c r="N29" s="224">
        <f t="shared" si="8"/>
        <v>11499.981841830999</v>
      </c>
      <c r="O29" s="322">
        <f t="shared" si="8"/>
        <v>11256.539220111001</v>
      </c>
      <c r="P29" s="323">
        <f t="shared" si="8"/>
        <v>11257.542138307999</v>
      </c>
      <c r="Q29" s="323">
        <f t="shared" si="8"/>
        <v>11146.535011094002</v>
      </c>
      <c r="R29" s="324">
        <f t="shared" si="8"/>
        <v>11166.964187682999</v>
      </c>
      <c r="S29" s="325">
        <f t="shared" si="8"/>
        <v>11284.404608985</v>
      </c>
    </row>
    <row r="30" spans="2:19" ht="20.100000000000001" customHeight="1">
      <c r="B30" s="139" t="s">
        <v>160</v>
      </c>
      <c r="C30" s="182">
        <f t="shared" ref="C30:S30" si="9">+SUM(C31:C34)</f>
        <v>22085.470452964997</v>
      </c>
      <c r="D30" s="104">
        <f t="shared" si="9"/>
        <v>22818.620319840997</v>
      </c>
      <c r="E30" s="104">
        <f t="shared" si="9"/>
        <v>23735.235795921002</v>
      </c>
      <c r="F30" s="104">
        <f t="shared" si="9"/>
        <v>23535.637694901998</v>
      </c>
      <c r="G30" s="182">
        <f t="shared" si="9"/>
        <v>23031.884801282999</v>
      </c>
      <c r="H30" s="104">
        <f t="shared" si="9"/>
        <v>22333.650315936</v>
      </c>
      <c r="I30" s="104">
        <f t="shared" si="9"/>
        <v>23644.303383079001</v>
      </c>
      <c r="J30" s="104">
        <f t="shared" si="9"/>
        <v>22744.095607040003</v>
      </c>
      <c r="K30" s="182">
        <f t="shared" si="9"/>
        <v>23403.062704982003</v>
      </c>
      <c r="L30" s="104">
        <f t="shared" si="9"/>
        <v>22535.931431756002</v>
      </c>
      <c r="M30" s="104">
        <f t="shared" si="9"/>
        <v>22852.244047303</v>
      </c>
      <c r="N30" s="223">
        <f t="shared" si="9"/>
        <v>23206.042240996001</v>
      </c>
      <c r="O30" s="318">
        <f t="shared" si="9"/>
        <v>23432.991120336999</v>
      </c>
      <c r="P30" s="319">
        <f t="shared" si="9"/>
        <v>23615.776335620001</v>
      </c>
      <c r="Q30" s="319">
        <f t="shared" si="9"/>
        <v>24651.072274921</v>
      </c>
      <c r="R30" s="320">
        <f t="shared" si="9"/>
        <v>25459.903574290995</v>
      </c>
      <c r="S30" s="321">
        <f t="shared" si="9"/>
        <v>26462.786261116999</v>
      </c>
    </row>
    <row r="31" spans="2:19" ht="20.100000000000001" customHeight="1">
      <c r="B31" s="130" t="s">
        <v>161</v>
      </c>
      <c r="C31" s="178">
        <v>16.481339499999997</v>
      </c>
      <c r="D31" s="101">
        <v>16.481339499999997</v>
      </c>
      <c r="E31" s="101">
        <v>16.481339499999997</v>
      </c>
      <c r="F31" s="101">
        <v>16.481339499999997</v>
      </c>
      <c r="G31" s="178">
        <v>16.481339499999997</v>
      </c>
      <c r="H31" s="101">
        <v>16.481339499999997</v>
      </c>
      <c r="I31" s="197">
        <v>16.481339499999997</v>
      </c>
      <c r="J31" s="197">
        <v>16.481339499999997</v>
      </c>
      <c r="K31" s="241">
        <v>16.481339499999997</v>
      </c>
      <c r="L31" s="101">
        <v>16.481339500000001</v>
      </c>
      <c r="M31" s="242">
        <v>16.481339500000001</v>
      </c>
      <c r="N31" s="219">
        <v>16.481339500000001</v>
      </c>
      <c r="O31" s="241">
        <v>16.481339500000001</v>
      </c>
      <c r="P31" s="242">
        <v>16.481339500000001</v>
      </c>
      <c r="Q31" s="242">
        <v>16.481339500000001</v>
      </c>
      <c r="R31" s="303">
        <v>16.481339499999997</v>
      </c>
      <c r="S31" s="307">
        <v>16.481339499999997</v>
      </c>
    </row>
    <row r="32" spans="2:19" s="94" customFormat="1" ht="20.100000000000001" customHeight="1">
      <c r="B32" s="130" t="s">
        <v>162</v>
      </c>
      <c r="C32" s="178">
        <v>1321.0264078329999</v>
      </c>
      <c r="D32" s="101">
        <v>1432.45720089</v>
      </c>
      <c r="E32" s="101">
        <v>1534.3915433730001</v>
      </c>
      <c r="F32" s="101">
        <v>1490.2143677680001</v>
      </c>
      <c r="G32" s="178">
        <v>1468.8501021410002</v>
      </c>
      <c r="H32" s="101">
        <v>1509.2821676360002</v>
      </c>
      <c r="I32" s="101">
        <v>1603.699159758</v>
      </c>
      <c r="J32" s="197">
        <v>1556.4533896150001</v>
      </c>
      <c r="K32" s="241">
        <v>1597.9230497580002</v>
      </c>
      <c r="L32" s="101">
        <v>1434.838579021</v>
      </c>
      <c r="M32" s="101">
        <v>1438.8419540140001</v>
      </c>
      <c r="N32" s="219">
        <v>1242.632248504</v>
      </c>
      <c r="O32" s="241">
        <v>1291.431693777</v>
      </c>
      <c r="P32" s="242">
        <v>1388.2814238420001</v>
      </c>
      <c r="Q32" s="309">
        <v>1415.9618620040001</v>
      </c>
      <c r="R32" s="303">
        <v>1422.685316697</v>
      </c>
      <c r="S32" s="307">
        <v>1459.501452187</v>
      </c>
    </row>
    <row r="33" spans="2:19" s="94" customFormat="1" ht="20.100000000000001" customHeight="1">
      <c r="B33" s="130" t="s">
        <v>163</v>
      </c>
      <c r="C33" s="178">
        <v>-1151.607932915</v>
      </c>
      <c r="D33" s="101">
        <v>-1080.7830840650001</v>
      </c>
      <c r="E33" s="101">
        <v>-595.81072983499996</v>
      </c>
      <c r="F33" s="101">
        <v>-1051.4658373440002</v>
      </c>
      <c r="G33" s="178">
        <v>-1628.7418362620001</v>
      </c>
      <c r="H33" s="101">
        <v>-2578.1417710870001</v>
      </c>
      <c r="I33" s="101">
        <v>-1569.1270017649999</v>
      </c>
      <c r="J33" s="101">
        <v>-2474.526129371</v>
      </c>
      <c r="K33" s="178">
        <v>-1908.8468505549999</v>
      </c>
      <c r="L33" s="101">
        <v>-2883.003555106</v>
      </c>
      <c r="M33" s="101">
        <v>-2893.3281165479998</v>
      </c>
      <c r="N33" s="219">
        <v>-2597.430397696</v>
      </c>
      <c r="O33" s="326">
        <v>-2811.0184184300001</v>
      </c>
      <c r="P33" s="309">
        <v>-3062.2819273360001</v>
      </c>
      <c r="Q33" s="309">
        <v>-2452.724714252</v>
      </c>
      <c r="R33" s="303">
        <v>-1944.2246427569999</v>
      </c>
      <c r="S33" s="307">
        <v>-1220.426160554</v>
      </c>
    </row>
    <row r="34" spans="2:19" ht="20.100000000000001" customHeight="1">
      <c r="B34" s="130" t="s">
        <v>164</v>
      </c>
      <c r="C34" s="178">
        <v>21899.570638546997</v>
      </c>
      <c r="D34" s="101">
        <v>22450.464863515997</v>
      </c>
      <c r="E34" s="101">
        <v>22780.173642883001</v>
      </c>
      <c r="F34" s="101">
        <v>23080.407824978</v>
      </c>
      <c r="G34" s="178">
        <v>23175.295195903997</v>
      </c>
      <c r="H34" s="101">
        <v>23386.028579886999</v>
      </c>
      <c r="I34" s="197">
        <v>23593.249885585999</v>
      </c>
      <c r="J34" s="197">
        <v>23645.687007296001</v>
      </c>
      <c r="K34" s="241">
        <v>23697.505166279003</v>
      </c>
      <c r="L34" s="101">
        <v>23967.615068341001</v>
      </c>
      <c r="M34" s="242">
        <v>24290.248870337</v>
      </c>
      <c r="N34" s="219">
        <v>24544.359050687999</v>
      </c>
      <c r="O34" s="241">
        <v>24936.096505490001</v>
      </c>
      <c r="P34" s="242">
        <v>25273.295499614</v>
      </c>
      <c r="Q34" s="242">
        <v>25671.353787668999</v>
      </c>
      <c r="R34" s="303">
        <v>25964.961560850996</v>
      </c>
      <c r="S34" s="307">
        <v>26207.229629983998</v>
      </c>
    </row>
    <row r="35" spans="2:19" ht="20.100000000000001" customHeight="1">
      <c r="B35" s="139" t="s">
        <v>124</v>
      </c>
      <c r="C35" s="182">
        <v>347.72160949200003</v>
      </c>
      <c r="D35" s="104">
        <v>445.076330617</v>
      </c>
      <c r="E35" s="104">
        <v>470.59208285300002</v>
      </c>
      <c r="F35" s="104">
        <v>491.73865437300003</v>
      </c>
      <c r="G35" s="182">
        <v>635.22927980599991</v>
      </c>
      <c r="H35" s="104">
        <v>700.56927441099992</v>
      </c>
      <c r="I35" s="104">
        <v>699.79221642499999</v>
      </c>
      <c r="J35" s="104">
        <v>706.22687341100004</v>
      </c>
      <c r="K35" s="182">
        <v>720.84891436800001</v>
      </c>
      <c r="L35" s="104">
        <v>986.01852632199996</v>
      </c>
      <c r="M35" s="104">
        <v>952.874239139</v>
      </c>
      <c r="N35" s="223">
        <v>1031.9565745570001</v>
      </c>
      <c r="O35" s="318">
        <v>1109.7946217880001</v>
      </c>
      <c r="P35" s="319">
        <v>1428.9746905039999</v>
      </c>
      <c r="Q35" s="319">
        <v>1504.1505587300001</v>
      </c>
      <c r="R35" s="320">
        <v>1541.008274046</v>
      </c>
      <c r="S35" s="321">
        <v>1566.831260723</v>
      </c>
    </row>
    <row r="36" spans="2:19" s="94" customFormat="1" ht="20.100000000000001" customHeight="1">
      <c r="B36" s="201" t="s">
        <v>165</v>
      </c>
      <c r="C36" s="202">
        <f t="shared" ref="C36:S36" si="10">+C30+C35</f>
        <v>22433.192062456998</v>
      </c>
      <c r="D36" s="203">
        <f t="shared" si="10"/>
        <v>23263.696650457998</v>
      </c>
      <c r="E36" s="203">
        <f t="shared" si="10"/>
        <v>24205.827878774002</v>
      </c>
      <c r="F36" s="203">
        <f t="shared" si="10"/>
        <v>24027.376349274997</v>
      </c>
      <c r="G36" s="210">
        <f t="shared" si="10"/>
        <v>23667.114081088999</v>
      </c>
      <c r="H36" s="214">
        <f t="shared" si="10"/>
        <v>23034.219590346998</v>
      </c>
      <c r="I36" s="214">
        <f t="shared" si="10"/>
        <v>24344.095599504002</v>
      </c>
      <c r="J36" s="214">
        <f t="shared" si="10"/>
        <v>23450.322480451003</v>
      </c>
      <c r="K36" s="210">
        <f t="shared" si="10"/>
        <v>24123.911619350005</v>
      </c>
      <c r="L36" s="214">
        <f t="shared" si="10"/>
        <v>23521.949958078003</v>
      </c>
      <c r="M36" s="214">
        <f t="shared" si="10"/>
        <v>23805.118286442001</v>
      </c>
      <c r="N36" s="225">
        <f t="shared" si="10"/>
        <v>24237.998815553001</v>
      </c>
      <c r="O36" s="327">
        <f t="shared" si="10"/>
        <v>24542.785742125001</v>
      </c>
      <c r="P36" s="328">
        <f t="shared" si="10"/>
        <v>25044.751026124002</v>
      </c>
      <c r="Q36" s="328">
        <f t="shared" si="10"/>
        <v>26155.222833651002</v>
      </c>
      <c r="R36" s="329">
        <f t="shared" si="10"/>
        <v>27000.911848336993</v>
      </c>
      <c r="S36" s="330">
        <f t="shared" si="10"/>
        <v>28029.617521839999</v>
      </c>
    </row>
    <row r="37" spans="2:19">
      <c r="C37" s="97"/>
      <c r="D37" s="97"/>
    </row>
    <row r="39" spans="2:19">
      <c r="C39" s="106"/>
      <c r="D39" s="106"/>
      <c r="E39" s="106"/>
      <c r="F39" s="106"/>
      <c r="G39" s="106"/>
      <c r="H39" s="106"/>
      <c r="I39" s="106"/>
      <c r="J39" s="107"/>
      <c r="K39" s="107"/>
    </row>
  </sheetData>
  <mergeCells count="1">
    <mergeCell ref="B1:S1"/>
  </mergeCells>
  <phoneticPr fontId="2" type="noConversion"/>
  <pageMargins left="0.25" right="0.25" top="0.75" bottom="0.75" header="0.3" footer="0.3"/>
  <pageSetup paperSize="9" scale="99" orientation="portrait" r:id="rId1"/>
  <ignoredErrors>
    <ignoredError sqref="A2:G2 C37:G38 A37:B1048576 Q2:XFD2 Q37:XFD1048576 A1 A3:A36 C40:G1048576 T1:XFD1 T3:XFD36 O37:O38 L2:O2 L39:O104857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24"/>
  <sheetViews>
    <sheetView showGridLines="0" view="pageBreakPreview" zoomScale="85" zoomScaleNormal="70" zoomScaleSheetLayoutView="85" workbookViewId="0">
      <pane xSplit="2" ySplit="3" topLeftCell="C4" activePane="bottomRight" state="frozen"/>
      <selection activeCell="L29" activeCellId="1" sqref="L36 L29"/>
      <selection pane="topRight" activeCell="L29" activeCellId="1" sqref="L36 L29"/>
      <selection pane="bottomLeft" activeCell="L29" activeCellId="1" sqref="L36 L29"/>
      <selection pane="bottomRight" activeCell="Z28" sqref="Z28"/>
    </sheetView>
  </sheetViews>
  <sheetFormatPr defaultColWidth="9" defaultRowHeight="12.75" outlineLevelCol="1"/>
  <cols>
    <col min="1" max="1" width="1.625" style="1" customWidth="1"/>
    <col min="2" max="2" width="32.25" style="1" customWidth="1"/>
    <col min="3" max="6" width="9.625" style="1" hidden="1" customWidth="1" outlineLevel="1"/>
    <col min="7" max="7" width="9.625" style="1" hidden="1" customWidth="1" collapsed="1"/>
    <col min="8" max="12" width="9.625" style="1" hidden="1" customWidth="1"/>
    <col min="13" max="13" width="10.375" style="1" hidden="1" customWidth="1"/>
    <col min="14" max="14" width="0" style="1" hidden="1" customWidth="1"/>
    <col min="15" max="16384" width="9" style="1"/>
  </cols>
  <sheetData>
    <row r="1" spans="2:21" s="87" customFormat="1" ht="36" customHeight="1">
      <c r="B1" s="250" t="s">
        <v>166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</row>
    <row r="2" spans="2:21" ht="9.9499999999999993" customHeight="1">
      <c r="B2" s="88"/>
    </row>
    <row r="3" spans="2:21" s="89" customFormat="1" ht="20.100000000000001" customHeight="1">
      <c r="B3" s="134" t="s">
        <v>86</v>
      </c>
      <c r="C3" s="144" t="s">
        <v>73</v>
      </c>
      <c r="D3" s="126" t="s">
        <v>74</v>
      </c>
      <c r="E3" s="126" t="s">
        <v>76</v>
      </c>
      <c r="F3" s="157" t="s">
        <v>79</v>
      </c>
      <c r="G3" s="144" t="s">
        <v>80</v>
      </c>
      <c r="H3" s="126" t="s">
        <v>81</v>
      </c>
      <c r="I3" s="126" t="s">
        <v>82</v>
      </c>
      <c r="J3" s="126" t="s">
        <v>83</v>
      </c>
      <c r="K3" s="211" t="s">
        <v>172</v>
      </c>
      <c r="L3" s="126" t="s">
        <v>187</v>
      </c>
      <c r="M3" s="126" t="s">
        <v>188</v>
      </c>
      <c r="N3" s="126" t="s">
        <v>189</v>
      </c>
      <c r="O3" s="331" t="s">
        <v>192</v>
      </c>
      <c r="P3" s="332" t="s">
        <v>190</v>
      </c>
      <c r="Q3" s="251" t="s">
        <v>193</v>
      </c>
      <c r="R3" s="251" t="s">
        <v>194</v>
      </c>
      <c r="S3" s="331" t="s">
        <v>195</v>
      </c>
      <c r="T3" s="333" t="s">
        <v>198</v>
      </c>
      <c r="U3" s="254" t="s">
        <v>199</v>
      </c>
    </row>
    <row r="4" spans="2:21" s="89" customFormat="1" ht="20.100000000000001" customHeight="1" collapsed="1">
      <c r="B4" s="135" t="s">
        <v>87</v>
      </c>
      <c r="C4" s="145">
        <v>1135.807817998</v>
      </c>
      <c r="D4" s="116">
        <v>1245.246437407</v>
      </c>
      <c r="E4" s="116">
        <v>1264.5340019149999</v>
      </c>
      <c r="F4" s="116">
        <v>1373.0790370539999</v>
      </c>
      <c r="G4" s="145">
        <v>1308.4338042510001</v>
      </c>
      <c r="H4" s="116">
        <v>1397.1723617370001</v>
      </c>
      <c r="I4" s="116">
        <v>1380.1139179710001</v>
      </c>
      <c r="J4" s="116">
        <v>1426.866238346</v>
      </c>
      <c r="K4" s="243">
        <v>1335.37612771</v>
      </c>
      <c r="L4" s="227">
        <v>1416.4853796949999</v>
      </c>
      <c r="M4" s="227">
        <v>1407.456970299</v>
      </c>
      <c r="N4" s="227">
        <v>1450.480528179</v>
      </c>
      <c r="O4" s="334">
        <v>1421.5964461579999</v>
      </c>
      <c r="P4" s="255">
        <v>1517.0399584449999</v>
      </c>
      <c r="Q4" s="255">
        <v>1547.96540542</v>
      </c>
      <c r="R4" s="255">
        <v>1694.290274919</v>
      </c>
      <c r="S4" s="334">
        <v>1617.3726350869999</v>
      </c>
      <c r="T4" s="335">
        <f>+IFERROR((S4/O4-1),"n/a")</f>
        <v>0.13771572759491901</v>
      </c>
      <c r="U4" s="258">
        <f>+IFERROR((S4/R4-1),"n/a")</f>
        <v>-4.5398147513817988E-2</v>
      </c>
    </row>
    <row r="5" spans="2:21" s="89" customFormat="1" ht="20.100000000000001" customHeight="1">
      <c r="B5" s="204" t="s">
        <v>102</v>
      </c>
      <c r="C5" s="185">
        <v>763.81447796499992</v>
      </c>
      <c r="D5" s="108">
        <v>865.93984405800006</v>
      </c>
      <c r="E5" s="108">
        <v>866.173735104</v>
      </c>
      <c r="F5" s="108">
        <v>964.01045696800008</v>
      </c>
      <c r="G5" s="185">
        <v>947.864972061</v>
      </c>
      <c r="H5" s="108">
        <v>1000.7440641280001</v>
      </c>
      <c r="I5" s="108">
        <v>958.14344727899993</v>
      </c>
      <c r="J5" s="108">
        <v>1052.0389907379999</v>
      </c>
      <c r="K5" s="244">
        <v>944.65384603799998</v>
      </c>
      <c r="L5" s="245">
        <v>984.00898354599997</v>
      </c>
      <c r="M5" s="245">
        <v>959.41330742699995</v>
      </c>
      <c r="N5" s="245">
        <v>1008.517500505</v>
      </c>
      <c r="O5" s="244">
        <v>1015.069195714</v>
      </c>
      <c r="P5" s="245">
        <v>1019.7819854540001</v>
      </c>
      <c r="Q5" s="245">
        <v>1075.9098196760001</v>
      </c>
      <c r="R5" s="245">
        <v>1164.872761163</v>
      </c>
      <c r="S5" s="244">
        <v>1134.085540696</v>
      </c>
      <c r="T5" s="336">
        <f>+IFERROR((S5/O5-1),"n/a")</f>
        <v>0.11724948947769409</v>
      </c>
      <c r="U5" s="260">
        <f>+IFERROR((S5/R5-1),"n/a")</f>
        <v>-2.6429685278469672E-2</v>
      </c>
    </row>
    <row r="6" spans="2:21" s="89" customFormat="1" ht="20.100000000000001" customHeight="1">
      <c r="B6" s="129" t="s">
        <v>107</v>
      </c>
      <c r="C6" s="150">
        <f t="shared" ref="C6:S6" si="0">+C4-C5</f>
        <v>371.99334003300009</v>
      </c>
      <c r="D6" s="117">
        <f t="shared" si="0"/>
        <v>379.30659334899997</v>
      </c>
      <c r="E6" s="117">
        <f t="shared" si="0"/>
        <v>398.36026681099986</v>
      </c>
      <c r="F6" s="117">
        <f t="shared" si="0"/>
        <v>409.06858008599977</v>
      </c>
      <c r="G6" s="150">
        <f t="shared" si="0"/>
        <v>360.56883219000008</v>
      </c>
      <c r="H6" s="117">
        <f t="shared" si="0"/>
        <v>396.42829760899997</v>
      </c>
      <c r="I6" s="117">
        <f t="shared" si="0"/>
        <v>421.97047069200016</v>
      </c>
      <c r="J6" s="117">
        <f t="shared" si="0"/>
        <v>374.82724760800011</v>
      </c>
      <c r="K6" s="150">
        <f t="shared" si="0"/>
        <v>390.72228167200001</v>
      </c>
      <c r="L6" s="117">
        <f t="shared" si="0"/>
        <v>432.47639614899992</v>
      </c>
      <c r="M6" s="117">
        <f t="shared" si="0"/>
        <v>448.04366287200003</v>
      </c>
      <c r="N6" s="117">
        <f t="shared" si="0"/>
        <v>441.96302767399993</v>
      </c>
      <c r="O6" s="337">
        <f t="shared" si="0"/>
        <v>406.52725044399995</v>
      </c>
      <c r="P6" s="263">
        <f t="shared" si="0"/>
        <v>497.25797299099986</v>
      </c>
      <c r="Q6" s="263">
        <f t="shared" si="0"/>
        <v>472.05558574399993</v>
      </c>
      <c r="R6" s="263">
        <f t="shared" si="0"/>
        <v>529.41751375600006</v>
      </c>
      <c r="S6" s="337">
        <f t="shared" si="0"/>
        <v>483.28709439099998</v>
      </c>
      <c r="T6" s="335">
        <f>+IFERROR((S6/O6-1),"n/a")</f>
        <v>0.18881844664328074</v>
      </c>
      <c r="U6" s="258">
        <f>+IFERROR((S6/R6-1),"n/a")</f>
        <v>-8.7134290359462518E-2</v>
      </c>
    </row>
    <row r="7" spans="2:21" s="89" customFormat="1" ht="20.100000000000001" customHeight="1">
      <c r="B7" s="138" t="s">
        <v>167</v>
      </c>
      <c r="C7" s="151">
        <f t="shared" ref="C7:S7" si="1">+C6/C4</f>
        <v>0.32751433309262107</v>
      </c>
      <c r="D7" s="119">
        <f t="shared" si="1"/>
        <v>0.30460363664146445</v>
      </c>
      <c r="E7" s="119">
        <f t="shared" si="1"/>
        <v>0.31502535021417089</v>
      </c>
      <c r="F7" s="119">
        <f t="shared" si="1"/>
        <v>0.29792063606452984</v>
      </c>
      <c r="G7" s="151">
        <f t="shared" si="1"/>
        <v>0.27557284978310698</v>
      </c>
      <c r="H7" s="119">
        <f t="shared" si="1"/>
        <v>0.28373614341765985</v>
      </c>
      <c r="I7" s="119">
        <f t="shared" si="1"/>
        <v>0.30575046392718641</v>
      </c>
      <c r="J7" s="119">
        <f t="shared" si="1"/>
        <v>0.26269263196141895</v>
      </c>
      <c r="K7" s="151">
        <f t="shared" si="1"/>
        <v>0.29259343009376615</v>
      </c>
      <c r="L7" s="119">
        <f t="shared" si="1"/>
        <v>0.30531652662883219</v>
      </c>
      <c r="M7" s="119">
        <f t="shared" si="1"/>
        <v>0.31833560266984057</v>
      </c>
      <c r="N7" s="119">
        <f t="shared" si="1"/>
        <v>0.30470111048568205</v>
      </c>
      <c r="O7" s="338">
        <f t="shared" si="1"/>
        <v>0.28596529735473003</v>
      </c>
      <c r="P7" s="265">
        <f t="shared" si="1"/>
        <v>0.32778172402307748</v>
      </c>
      <c r="Q7" s="265">
        <f t="shared" si="1"/>
        <v>0.30495228387608569</v>
      </c>
      <c r="R7" s="265">
        <f t="shared" si="1"/>
        <v>0.31247155318843478</v>
      </c>
      <c r="S7" s="338">
        <f t="shared" si="1"/>
        <v>0.29880998596529584</v>
      </c>
      <c r="T7" s="339">
        <f>+S7-O7</f>
        <v>1.2844688610565813E-2</v>
      </c>
      <c r="U7" s="268">
        <f>+S7-R7</f>
        <v>-1.3661567223138937E-2</v>
      </c>
    </row>
    <row r="8" spans="2:21" s="86" customFormat="1" ht="20.100000000000001" customHeight="1">
      <c r="B8" s="205" t="s">
        <v>109</v>
      </c>
      <c r="C8" s="153">
        <f t="shared" ref="C8:J8" si="2">+SUM(C9:C11)</f>
        <v>113.34837018899999</v>
      </c>
      <c r="D8" s="99">
        <f t="shared" si="2"/>
        <v>162.254391207</v>
      </c>
      <c r="E8" s="99">
        <f t="shared" si="2"/>
        <v>284.08089744599999</v>
      </c>
      <c r="F8" s="99">
        <f t="shared" si="2"/>
        <v>321.46726521200003</v>
      </c>
      <c r="G8" s="153">
        <f t="shared" si="2"/>
        <v>630.89537321199998</v>
      </c>
      <c r="H8" s="99">
        <f t="shared" si="2"/>
        <v>146.214079435</v>
      </c>
      <c r="I8" s="99">
        <f t="shared" si="2"/>
        <v>272.351274305</v>
      </c>
      <c r="J8" s="99">
        <f t="shared" si="2"/>
        <v>-79.889939491999996</v>
      </c>
      <c r="K8" s="153">
        <v>196.65879462800001</v>
      </c>
      <c r="L8" s="99">
        <f t="shared" ref="L8" si="3">+SUM(L9:L11)</f>
        <v>234.02888143799998</v>
      </c>
      <c r="M8" s="99">
        <f t="shared" ref="M8:S8" si="4">+SUM(M9:M11)</f>
        <v>244.882859139</v>
      </c>
      <c r="N8" s="99">
        <f t="shared" si="4"/>
        <v>182.23534908800002</v>
      </c>
      <c r="O8" s="153">
        <f t="shared" si="4"/>
        <v>130.85596536899999</v>
      </c>
      <c r="P8" s="270">
        <f t="shared" si="4"/>
        <v>85.404907958999999</v>
      </c>
      <c r="Q8" s="270">
        <f t="shared" si="4"/>
        <v>758.04141619300003</v>
      </c>
      <c r="R8" s="270">
        <f t="shared" si="4"/>
        <v>292.29757728100003</v>
      </c>
      <c r="S8" s="153">
        <f t="shared" si="4"/>
        <v>103.38440780799999</v>
      </c>
      <c r="T8" s="340">
        <f>+IFERROR((S8/O8-1),"n/a")</f>
        <v>-0.20993737261830681</v>
      </c>
      <c r="U8" s="262">
        <f>+IFERROR((S8/R8-1),"n/a")</f>
        <v>-0.64630426030315169</v>
      </c>
    </row>
    <row r="9" spans="2:21" s="86" customFormat="1" ht="20.100000000000001" customHeight="1">
      <c r="B9" s="130" t="s">
        <v>110</v>
      </c>
      <c r="C9" s="153">
        <v>11.172583897000001</v>
      </c>
      <c r="D9" s="99">
        <v>1.743820205</v>
      </c>
      <c r="E9" s="99">
        <v>3.0897263430000002</v>
      </c>
      <c r="F9" s="99">
        <v>35.355146927</v>
      </c>
      <c r="G9" s="153">
        <v>223.42941819500001</v>
      </c>
      <c r="H9" s="99">
        <v>23.982643204999999</v>
      </c>
      <c r="I9" s="99">
        <v>-0.98102905200000001</v>
      </c>
      <c r="J9" s="99">
        <v>25.585735527000001</v>
      </c>
      <c r="K9" s="153">
        <v>88.414240622999998</v>
      </c>
      <c r="L9" s="99">
        <v>170.66424415099999</v>
      </c>
      <c r="M9" s="99">
        <v>139.465986515</v>
      </c>
      <c r="N9" s="99">
        <v>48.425326089000002</v>
      </c>
      <c r="O9" s="153">
        <v>17.643504144000001</v>
      </c>
      <c r="P9" s="270">
        <v>36.338355700000001</v>
      </c>
      <c r="Q9" s="270">
        <v>23.598556474999999</v>
      </c>
      <c r="R9" s="270">
        <v>141.41130299299999</v>
      </c>
      <c r="S9" s="153">
        <v>10.443825619</v>
      </c>
      <c r="T9" s="340">
        <f t="shared" ref="T9:T10" si="5">+IFERROR((S9/O9-1),"n/a")</f>
        <v>-0.40806398016169509</v>
      </c>
      <c r="U9" s="262">
        <f t="shared" ref="U9:U10" si="6">+IFERROR((S9/R9-1),"n/a")</f>
        <v>-0.92614575074301531</v>
      </c>
    </row>
    <row r="10" spans="2:21" s="86" customFormat="1" ht="20.100000000000001" customHeight="1">
      <c r="B10" s="130" t="s">
        <v>111</v>
      </c>
      <c r="C10" s="153">
        <v>102.175786292</v>
      </c>
      <c r="D10" s="99">
        <v>160.51057100200001</v>
      </c>
      <c r="E10" s="99">
        <v>280.991171103</v>
      </c>
      <c r="F10" s="99">
        <v>286.11211828500001</v>
      </c>
      <c r="G10" s="153">
        <v>407.465955017</v>
      </c>
      <c r="H10" s="99">
        <v>122.23143623</v>
      </c>
      <c r="I10" s="99">
        <v>273.332303357</v>
      </c>
      <c r="J10" s="99">
        <v>-105.47567501899999</v>
      </c>
      <c r="K10" s="153">
        <v>108.24455400500001</v>
      </c>
      <c r="L10" s="99">
        <v>63.364637287000001</v>
      </c>
      <c r="M10" s="99">
        <v>105.41687262400001</v>
      </c>
      <c r="N10" s="99">
        <v>133.81002299900001</v>
      </c>
      <c r="O10" s="153">
        <v>113.212461225</v>
      </c>
      <c r="P10" s="270">
        <v>49.066552258999998</v>
      </c>
      <c r="Q10" s="270">
        <v>734.44285971800002</v>
      </c>
      <c r="R10" s="270">
        <v>150.88627428800001</v>
      </c>
      <c r="S10" s="153">
        <v>92.940582188999997</v>
      </c>
      <c r="T10" s="340">
        <f t="shared" si="5"/>
        <v>-0.17906049225192089</v>
      </c>
      <c r="U10" s="262">
        <f t="shared" si="6"/>
        <v>-0.38403554181739408</v>
      </c>
    </row>
    <row r="11" spans="2:21" s="86" customFormat="1" ht="20.100000000000001" customHeight="1">
      <c r="B11" s="130" t="s">
        <v>112</v>
      </c>
      <c r="C11" s="153">
        <v>0</v>
      </c>
      <c r="D11" s="99">
        <v>0</v>
      </c>
      <c r="E11" s="99">
        <v>0</v>
      </c>
      <c r="F11" s="99">
        <v>0</v>
      </c>
      <c r="G11" s="153">
        <v>0</v>
      </c>
      <c r="H11" s="99">
        <v>0</v>
      </c>
      <c r="I11" s="99">
        <v>0</v>
      </c>
      <c r="J11" s="99">
        <v>0</v>
      </c>
      <c r="K11" s="153">
        <v>0</v>
      </c>
      <c r="L11" s="99">
        <v>0</v>
      </c>
      <c r="M11" s="99">
        <v>0</v>
      </c>
      <c r="N11" s="99">
        <v>0</v>
      </c>
      <c r="O11" s="153">
        <v>0</v>
      </c>
      <c r="P11" s="270">
        <v>0</v>
      </c>
      <c r="Q11" s="270">
        <v>0</v>
      </c>
      <c r="R11" s="270">
        <v>0</v>
      </c>
      <c r="S11" s="153">
        <v>0</v>
      </c>
      <c r="T11" s="341" t="str">
        <f>+IFERROR((S11/O11-1),"n/a")</f>
        <v>n/a</v>
      </c>
      <c r="U11" s="276" t="str">
        <f>+IFERROR((S11/R11-1),"n/a")</f>
        <v>n/a</v>
      </c>
    </row>
    <row r="12" spans="2:21" s="86" customFormat="1" ht="20.100000000000001" customHeight="1">
      <c r="B12" s="205" t="s">
        <v>113</v>
      </c>
      <c r="C12" s="153">
        <f t="shared" ref="C12:L12" si="7">+SUM(C13:C15)</f>
        <v>74.632134043999997</v>
      </c>
      <c r="D12" s="99">
        <f t="shared" si="7"/>
        <v>55.946391788</v>
      </c>
      <c r="E12" s="99">
        <f t="shared" si="7"/>
        <v>90.910203878000004</v>
      </c>
      <c r="F12" s="99">
        <f t="shared" si="7"/>
        <v>129.04351087000001</v>
      </c>
      <c r="G12" s="153">
        <f t="shared" si="7"/>
        <v>263.26260660700001</v>
      </c>
      <c r="H12" s="99">
        <f t="shared" si="7"/>
        <v>216.45875262199999</v>
      </c>
      <c r="I12" s="99">
        <f t="shared" si="7"/>
        <v>100.42008434500001</v>
      </c>
      <c r="J12" s="99">
        <f t="shared" si="7"/>
        <v>376.50295365900001</v>
      </c>
      <c r="K12" s="153">
        <f t="shared" si="7"/>
        <v>248.45424764099999</v>
      </c>
      <c r="L12" s="99">
        <f t="shared" si="7"/>
        <v>126.881665137</v>
      </c>
      <c r="M12" s="99">
        <f t="shared" ref="M12:P12" si="8">+SUM(M13:M15)</f>
        <v>113.49703553500001</v>
      </c>
      <c r="N12" s="99">
        <f t="shared" si="8"/>
        <v>149.78573807499998</v>
      </c>
      <c r="O12" s="153">
        <f t="shared" ref="O12:Q12" si="9">+SUM(O13:O15)</f>
        <v>241.64715372800001</v>
      </c>
      <c r="P12" s="270">
        <f t="shared" ref="P12:S12" si="10">+SUM(P13:P15)</f>
        <v>180.32910856400002</v>
      </c>
      <c r="Q12" s="270">
        <f t="shared" si="9"/>
        <v>15.184419056000003</v>
      </c>
      <c r="R12" s="270">
        <f>+SUM(R13:R15)</f>
        <v>261.58779178200001</v>
      </c>
      <c r="S12" s="153">
        <f>+SUM(S13:S15)</f>
        <v>46.253501311999997</v>
      </c>
      <c r="T12" s="340">
        <f t="shared" ref="T12:T14" si="11">+IFERROR((S12/O12-1),"n/a")</f>
        <v>-0.80859074647300289</v>
      </c>
      <c r="U12" s="262">
        <f t="shared" ref="U12:U14" si="12">+IFERROR((S12/R12-1),"n/a")</f>
        <v>-0.82318172802748235</v>
      </c>
    </row>
    <row r="13" spans="2:21" s="86" customFormat="1" ht="20.100000000000001" customHeight="1">
      <c r="B13" s="130" t="s">
        <v>114</v>
      </c>
      <c r="C13" s="153">
        <v>54.712167405999999</v>
      </c>
      <c r="D13" s="99">
        <v>36.593618917999997</v>
      </c>
      <c r="E13" s="99">
        <v>84.388036997</v>
      </c>
      <c r="F13" s="99">
        <v>103.591076317</v>
      </c>
      <c r="G13" s="153">
        <v>79.523595995999997</v>
      </c>
      <c r="H13" s="99">
        <v>103.001965957</v>
      </c>
      <c r="I13" s="99">
        <v>150.603642941</v>
      </c>
      <c r="J13" s="99">
        <v>59.963610488999997</v>
      </c>
      <c r="K13" s="153">
        <v>84.827833487999996</v>
      </c>
      <c r="L13" s="99">
        <v>60.862529815999999</v>
      </c>
      <c r="M13" s="99">
        <v>76.003995595000006</v>
      </c>
      <c r="N13" s="99">
        <v>67.318224016000002</v>
      </c>
      <c r="O13" s="153">
        <v>86.980493335000006</v>
      </c>
      <c r="P13" s="270">
        <v>86.365963054000005</v>
      </c>
      <c r="Q13" s="270">
        <v>-38.553799935999997</v>
      </c>
      <c r="R13" s="270">
        <v>217.42935064100001</v>
      </c>
      <c r="S13" s="153">
        <v>16.211071405999999</v>
      </c>
      <c r="T13" s="340">
        <f t="shared" si="11"/>
        <v>-0.81362405771183599</v>
      </c>
      <c r="U13" s="262">
        <f t="shared" si="12"/>
        <v>-0.92544212012679794</v>
      </c>
    </row>
    <row r="14" spans="2:21" s="86" customFormat="1" ht="20.100000000000001" customHeight="1">
      <c r="B14" s="130" t="s">
        <v>115</v>
      </c>
      <c r="C14" s="153">
        <v>19.919966637999998</v>
      </c>
      <c r="D14" s="99">
        <v>19.352772869999999</v>
      </c>
      <c r="E14" s="99">
        <v>6.5221668810000004</v>
      </c>
      <c r="F14" s="99">
        <v>25.452434553</v>
      </c>
      <c r="G14" s="153">
        <v>183.739010611</v>
      </c>
      <c r="H14" s="99">
        <v>113.456786665</v>
      </c>
      <c r="I14" s="99">
        <v>-50.183558595999997</v>
      </c>
      <c r="J14" s="99">
        <v>316.53934317</v>
      </c>
      <c r="K14" s="153">
        <v>163.62641415299998</v>
      </c>
      <c r="L14" s="99">
        <v>66.019135320999993</v>
      </c>
      <c r="M14" s="99">
        <v>37.493039940000003</v>
      </c>
      <c r="N14" s="99">
        <v>82.467514058999996</v>
      </c>
      <c r="O14" s="153">
        <v>154.666660393</v>
      </c>
      <c r="P14" s="270">
        <v>93.963145510000004</v>
      </c>
      <c r="Q14" s="270">
        <v>53.738218992</v>
      </c>
      <c r="R14" s="270">
        <v>44.158441140999997</v>
      </c>
      <c r="S14" s="153">
        <v>30.042429905999999</v>
      </c>
      <c r="T14" s="340">
        <f t="shared" si="11"/>
        <v>-0.80576014359097337</v>
      </c>
      <c r="U14" s="262">
        <f t="shared" si="12"/>
        <v>-0.31966733585379303</v>
      </c>
    </row>
    <row r="15" spans="2:21" s="86" customFormat="1" ht="20.100000000000001" customHeight="1">
      <c r="B15" s="130" t="s">
        <v>116</v>
      </c>
      <c r="C15" s="153">
        <v>0</v>
      </c>
      <c r="D15" s="99">
        <v>0</v>
      </c>
      <c r="E15" s="99">
        <v>0</v>
      </c>
      <c r="F15" s="99">
        <v>0</v>
      </c>
      <c r="G15" s="153">
        <v>0</v>
      </c>
      <c r="H15" s="99">
        <v>0</v>
      </c>
      <c r="I15" s="99">
        <v>0</v>
      </c>
      <c r="J15" s="99">
        <v>0</v>
      </c>
      <c r="K15" s="153">
        <v>0</v>
      </c>
      <c r="L15" s="99">
        <v>0</v>
      </c>
      <c r="M15" s="99">
        <v>0</v>
      </c>
      <c r="N15" s="99">
        <v>0</v>
      </c>
      <c r="O15" s="153">
        <v>0</v>
      </c>
      <c r="P15" s="270">
        <v>0</v>
      </c>
      <c r="Q15" s="270">
        <v>0</v>
      </c>
      <c r="R15" s="270">
        <v>0</v>
      </c>
      <c r="S15" s="153">
        <v>0</v>
      </c>
      <c r="T15" s="341" t="str">
        <f>+IFERROR((S15/O15-1),"n/a")</f>
        <v>n/a</v>
      </c>
      <c r="U15" s="276" t="str">
        <f>+IFERROR((S15/R15-1),"n/a")</f>
        <v>n/a</v>
      </c>
    </row>
    <row r="16" spans="2:21" s="89" customFormat="1" ht="20.100000000000001" customHeight="1">
      <c r="B16" s="140" t="s">
        <v>117</v>
      </c>
      <c r="C16" s="154">
        <f t="shared" ref="C16:S16" si="13">C6+C8-C12</f>
        <v>410.70957617800008</v>
      </c>
      <c r="D16" s="118">
        <f t="shared" si="13"/>
        <v>485.61459276799997</v>
      </c>
      <c r="E16" s="118">
        <f t="shared" si="13"/>
        <v>591.53096037899991</v>
      </c>
      <c r="F16" s="118">
        <f t="shared" si="13"/>
        <v>601.49233442799982</v>
      </c>
      <c r="G16" s="154">
        <f t="shared" si="13"/>
        <v>728.20159879500011</v>
      </c>
      <c r="H16" s="118">
        <f t="shared" si="13"/>
        <v>326.18362442199998</v>
      </c>
      <c r="I16" s="118">
        <f t="shared" si="13"/>
        <v>593.90166065200026</v>
      </c>
      <c r="J16" s="118">
        <f t="shared" si="13"/>
        <v>-81.565645542999903</v>
      </c>
      <c r="K16" s="154">
        <f t="shared" si="13"/>
        <v>338.92682865900002</v>
      </c>
      <c r="L16" s="233">
        <f t="shared" si="13"/>
        <v>539.62361244999988</v>
      </c>
      <c r="M16" s="233">
        <f t="shared" si="13"/>
        <v>579.42948647600008</v>
      </c>
      <c r="N16" s="233">
        <f t="shared" si="13"/>
        <v>474.41263868699997</v>
      </c>
      <c r="O16" s="342">
        <f t="shared" si="13"/>
        <v>295.73606208499984</v>
      </c>
      <c r="P16" s="271">
        <f t="shared" si="13"/>
        <v>402.33377238599979</v>
      </c>
      <c r="Q16" s="271">
        <f t="shared" si="13"/>
        <v>1214.9125828809999</v>
      </c>
      <c r="R16" s="271">
        <f t="shared" si="13"/>
        <v>560.12729925500003</v>
      </c>
      <c r="S16" s="342">
        <f t="shared" si="13"/>
        <v>540.41800088699995</v>
      </c>
      <c r="T16" s="335">
        <f>+IFERROR((S16/O16-1),"n/a")</f>
        <v>0.82736591904599766</v>
      </c>
      <c r="U16" s="258">
        <f>+IFERROR((S16/R16-1),"n/a")</f>
        <v>-3.5187176904633133E-2</v>
      </c>
    </row>
    <row r="17" spans="2:21" s="86" customFormat="1" ht="20.100000000000001" customHeight="1">
      <c r="B17" s="141" t="s">
        <v>118</v>
      </c>
      <c r="C17" s="186">
        <v>111.17908227100001</v>
      </c>
      <c r="D17" s="114">
        <v>111.868319611</v>
      </c>
      <c r="E17" s="114">
        <v>153.346276523</v>
      </c>
      <c r="F17" s="114">
        <v>188.19877538700001</v>
      </c>
      <c r="G17" s="186">
        <v>129.340628358</v>
      </c>
      <c r="H17" s="114">
        <v>67.331539531000004</v>
      </c>
      <c r="I17" s="114">
        <v>135.370259382</v>
      </c>
      <c r="J17" s="114">
        <v>142.52120319900001</v>
      </c>
      <c r="K17" s="246">
        <v>77.155194391999999</v>
      </c>
      <c r="L17" s="247">
        <v>128.59402362899999</v>
      </c>
      <c r="M17" s="247">
        <v>139.90365035900001</v>
      </c>
      <c r="N17" s="247">
        <v>172.42684996</v>
      </c>
      <c r="O17" s="246">
        <v>71.363567717999999</v>
      </c>
      <c r="P17" s="247">
        <v>103.92172614</v>
      </c>
      <c r="Q17" s="247">
        <v>157.221021538</v>
      </c>
      <c r="R17" s="247">
        <v>171.89891484799998</v>
      </c>
      <c r="S17" s="246">
        <v>135.59087642200001</v>
      </c>
      <c r="T17" s="340">
        <f t="shared" ref="T17:T18" si="14">+IFERROR((S17/O17-1),"n/a")</f>
        <v>0.90000136985584023</v>
      </c>
      <c r="U17" s="262">
        <f t="shared" ref="U17:U18" si="15">+IFERROR((S17/R17-1),"n/a")</f>
        <v>-0.21121738004050239</v>
      </c>
    </row>
    <row r="18" spans="2:21" s="86" customFormat="1" ht="20.100000000000001" customHeight="1">
      <c r="B18" s="142" t="s">
        <v>119</v>
      </c>
      <c r="C18" s="186">
        <v>299.53049390700005</v>
      </c>
      <c r="D18" s="114">
        <v>373.74627315699996</v>
      </c>
      <c r="E18" s="114">
        <v>438.18468385599988</v>
      </c>
      <c r="F18" s="114">
        <v>413.2935590409997</v>
      </c>
      <c r="G18" s="186">
        <v>598.86097043700011</v>
      </c>
      <c r="H18" s="114">
        <v>258.852084891</v>
      </c>
      <c r="I18" s="114">
        <v>458.53140127000029</v>
      </c>
      <c r="J18" s="114">
        <v>-224.08684874199992</v>
      </c>
      <c r="K18" s="246">
        <v>261.77163426700002</v>
      </c>
      <c r="L18" s="247">
        <v>411.029588821</v>
      </c>
      <c r="M18" s="247">
        <v>439.52583611699998</v>
      </c>
      <c r="N18" s="247">
        <v>301.985788727</v>
      </c>
      <c r="O18" s="246">
        <v>224.372494367</v>
      </c>
      <c r="P18" s="247">
        <v>298.41204624599999</v>
      </c>
      <c r="Q18" s="247">
        <v>1057.6915613430001</v>
      </c>
      <c r="R18" s="247">
        <v>388.22838440700008</v>
      </c>
      <c r="S18" s="246">
        <v>404.827124465</v>
      </c>
      <c r="T18" s="340">
        <f t="shared" si="14"/>
        <v>0.80426360016676224</v>
      </c>
      <c r="U18" s="262">
        <f t="shared" si="15"/>
        <v>4.2755091396404987E-2</v>
      </c>
    </row>
    <row r="19" spans="2:21" s="86" customFormat="1" ht="20.100000000000001" customHeight="1">
      <c r="B19" s="142" t="s">
        <v>120</v>
      </c>
      <c r="C19" s="186">
        <v>0</v>
      </c>
      <c r="D19" s="114">
        <v>0</v>
      </c>
      <c r="E19" s="114">
        <v>0</v>
      </c>
      <c r="F19" s="114">
        <v>0</v>
      </c>
      <c r="G19" s="186">
        <v>0</v>
      </c>
      <c r="H19" s="114">
        <v>0</v>
      </c>
      <c r="I19" s="114">
        <v>0</v>
      </c>
      <c r="J19" s="114">
        <v>0</v>
      </c>
      <c r="K19" s="246">
        <v>0</v>
      </c>
      <c r="L19" s="247">
        <v>0</v>
      </c>
      <c r="M19" s="247">
        <v>0</v>
      </c>
      <c r="N19" s="247">
        <v>0</v>
      </c>
      <c r="O19" s="246">
        <v>0</v>
      </c>
      <c r="P19" s="247">
        <v>0</v>
      </c>
      <c r="Q19" s="247">
        <v>0</v>
      </c>
      <c r="R19" s="247">
        <v>0</v>
      </c>
      <c r="S19" s="246">
        <v>0</v>
      </c>
      <c r="T19" s="341" t="str">
        <f>+IFERROR((S19/O19-1),"n/a")</f>
        <v>n/a</v>
      </c>
      <c r="U19" s="276" t="str">
        <f>+IFERROR((S19/R19-1),"n/a")</f>
        <v>n/a</v>
      </c>
    </row>
    <row r="20" spans="2:21" s="89" customFormat="1" ht="20.100000000000001" customHeight="1">
      <c r="B20" s="140" t="s">
        <v>168</v>
      </c>
      <c r="C20" s="154">
        <f t="shared" ref="C20:S20" si="16">C18+C19</f>
        <v>299.53049390700005</v>
      </c>
      <c r="D20" s="118">
        <f t="shared" si="16"/>
        <v>373.74627315699996</v>
      </c>
      <c r="E20" s="118">
        <f t="shared" si="16"/>
        <v>438.18468385599988</v>
      </c>
      <c r="F20" s="118">
        <f t="shared" si="16"/>
        <v>413.2935590409997</v>
      </c>
      <c r="G20" s="154">
        <f t="shared" si="16"/>
        <v>598.86097043700011</v>
      </c>
      <c r="H20" s="118">
        <f t="shared" si="16"/>
        <v>258.852084891</v>
      </c>
      <c r="I20" s="118">
        <f t="shared" si="16"/>
        <v>458.53140127000029</v>
      </c>
      <c r="J20" s="118">
        <f t="shared" si="16"/>
        <v>-224.08684874199992</v>
      </c>
      <c r="K20" s="154">
        <f t="shared" si="16"/>
        <v>261.77163426700002</v>
      </c>
      <c r="L20" s="233">
        <f t="shared" si="16"/>
        <v>411.029588821</v>
      </c>
      <c r="M20" s="233">
        <f t="shared" si="16"/>
        <v>439.52583611699998</v>
      </c>
      <c r="N20" s="233">
        <f t="shared" si="16"/>
        <v>301.985788727</v>
      </c>
      <c r="O20" s="342">
        <f t="shared" si="16"/>
        <v>224.372494367</v>
      </c>
      <c r="P20" s="271">
        <f t="shared" si="16"/>
        <v>298.41204624599999</v>
      </c>
      <c r="Q20" s="271">
        <f t="shared" si="16"/>
        <v>1057.6915613430001</v>
      </c>
      <c r="R20" s="271">
        <f t="shared" si="16"/>
        <v>388.22838440700008</v>
      </c>
      <c r="S20" s="342">
        <f t="shared" si="16"/>
        <v>404.827124465</v>
      </c>
      <c r="T20" s="335">
        <f>+IFERROR((S20/O20-1),"n/a")</f>
        <v>0.80426360016676224</v>
      </c>
      <c r="U20" s="258">
        <f>+IFERROR((S20/R20-1),"n/a")</f>
        <v>4.2755091396404987E-2</v>
      </c>
    </row>
    <row r="21" spans="2:21" s="89" customFormat="1" ht="20.100000000000001" customHeight="1">
      <c r="B21" s="138" t="s">
        <v>122</v>
      </c>
      <c r="C21" s="151">
        <f t="shared" ref="C21:I21" si="17">+C20/C4</f>
        <v>0.26371582336434268</v>
      </c>
      <c r="D21" s="119">
        <f t="shared" si="17"/>
        <v>0.30013839986184487</v>
      </c>
      <c r="E21" s="119">
        <f t="shared" si="17"/>
        <v>0.34651870427558024</v>
      </c>
      <c r="F21" s="119">
        <f t="shared" si="17"/>
        <v>0.30099764681262542</v>
      </c>
      <c r="G21" s="151">
        <f t="shared" si="17"/>
        <v>0.4576929826265167</v>
      </c>
      <c r="H21" s="119">
        <f t="shared" si="17"/>
        <v>0.18526854093305176</v>
      </c>
      <c r="I21" s="119">
        <f t="shared" si="17"/>
        <v>0.33224170505005751</v>
      </c>
      <c r="J21" s="184" t="s">
        <v>84</v>
      </c>
      <c r="K21" s="151">
        <f t="shared" ref="K21:R21" si="18">+K20/K4</f>
        <v>0.19602839142849215</v>
      </c>
      <c r="L21" s="119">
        <f t="shared" si="18"/>
        <v>0.29017566627444019</v>
      </c>
      <c r="M21" s="119">
        <f t="shared" si="18"/>
        <v>0.31228367573015547</v>
      </c>
      <c r="N21" s="119">
        <f t="shared" si="18"/>
        <v>0.20819706494517845</v>
      </c>
      <c r="O21" s="338">
        <f t="shared" si="18"/>
        <v>0.15783135570814635</v>
      </c>
      <c r="P21" s="265">
        <f t="shared" si="18"/>
        <v>0.19670678058597682</v>
      </c>
      <c r="Q21" s="265">
        <f t="shared" si="18"/>
        <v>0.68327855237567348</v>
      </c>
      <c r="R21" s="265">
        <f>+R20/R4</f>
        <v>0.22913923909854253</v>
      </c>
      <c r="S21" s="338">
        <f>+S20/S4</f>
        <v>0.25029922955461897</v>
      </c>
      <c r="T21" s="343">
        <f>+S21-O21</f>
        <v>9.246787384647262E-2</v>
      </c>
      <c r="U21" s="268">
        <f>+S21-R21</f>
        <v>2.1159990456076444E-2</v>
      </c>
    </row>
    <row r="22" spans="2:21" s="86" customFormat="1" ht="20.100000000000001" customHeight="1">
      <c r="B22" s="206" t="s">
        <v>169</v>
      </c>
      <c r="C22" s="155">
        <v>68.989787925000002</v>
      </c>
      <c r="D22" s="100">
        <v>41.437265850999999</v>
      </c>
      <c r="E22" s="100">
        <v>-123.09965081</v>
      </c>
      <c r="F22" s="100">
        <v>-74.630390696000006</v>
      </c>
      <c r="G22" s="155">
        <v>-27.919510222</v>
      </c>
      <c r="H22" s="100">
        <v>-323.73832118400003</v>
      </c>
      <c r="I22" s="100">
        <v>-81.654372194999993</v>
      </c>
      <c r="J22" s="100">
        <v>-32.914985641000001</v>
      </c>
      <c r="K22" s="248">
        <v>-24.207804995</v>
      </c>
      <c r="L22" s="234">
        <v>-1.1726139929999999</v>
      </c>
      <c r="M22" s="234">
        <v>-56.272407829999999</v>
      </c>
      <c r="N22" s="234">
        <v>156.358</v>
      </c>
      <c r="O22" s="344">
        <v>-26.840648647999998</v>
      </c>
      <c r="P22" s="273">
        <v>-100.677805451</v>
      </c>
      <c r="Q22" s="273">
        <v>33.698609433000001</v>
      </c>
      <c r="R22" s="273">
        <v>322.75752413699996</v>
      </c>
      <c r="S22" s="344">
        <v>90.112596494000002</v>
      </c>
      <c r="T22" s="340">
        <f>-IFERROR((S22/O22-1),"n/a")</f>
        <v>4.3573181362259898</v>
      </c>
      <c r="U22" s="262">
        <f t="shared" ref="U22" si="19">+IFERROR((S22/R22-1),"n/a")</f>
        <v>-0.72080404094390627</v>
      </c>
    </row>
    <row r="23" spans="2:21" s="89" customFormat="1" ht="20.100000000000001" customHeight="1">
      <c r="B23" s="143" t="s">
        <v>170</v>
      </c>
      <c r="C23" s="156">
        <f t="shared" ref="C23:S23" si="20">+C20+C22</f>
        <v>368.52028183200002</v>
      </c>
      <c r="D23" s="125">
        <f t="shared" si="20"/>
        <v>415.18353900799997</v>
      </c>
      <c r="E23" s="125">
        <f t="shared" si="20"/>
        <v>315.08503304599986</v>
      </c>
      <c r="F23" s="125">
        <f t="shared" si="20"/>
        <v>338.66316834499969</v>
      </c>
      <c r="G23" s="156">
        <f t="shared" si="20"/>
        <v>570.94146021500012</v>
      </c>
      <c r="H23" s="125">
        <f t="shared" si="20"/>
        <v>-64.886236293000024</v>
      </c>
      <c r="I23" s="125">
        <f t="shared" si="20"/>
        <v>376.87702907500028</v>
      </c>
      <c r="J23" s="125">
        <f t="shared" si="20"/>
        <v>-257.0018343829999</v>
      </c>
      <c r="K23" s="156">
        <f t="shared" si="20"/>
        <v>237.56382927200002</v>
      </c>
      <c r="L23" s="125">
        <f t="shared" si="20"/>
        <v>409.85697482799998</v>
      </c>
      <c r="M23" s="125">
        <f t="shared" si="20"/>
        <v>383.25342828699996</v>
      </c>
      <c r="N23" s="125">
        <f t="shared" si="20"/>
        <v>458.343788727</v>
      </c>
      <c r="O23" s="345">
        <f t="shared" si="20"/>
        <v>197.53184571899999</v>
      </c>
      <c r="P23" s="277">
        <f t="shared" si="20"/>
        <v>197.73424079500001</v>
      </c>
      <c r="Q23" s="277">
        <f t="shared" si="20"/>
        <v>1091.3901707760001</v>
      </c>
      <c r="R23" s="277">
        <f t="shared" si="20"/>
        <v>710.98590854400004</v>
      </c>
      <c r="S23" s="345">
        <f t="shared" si="20"/>
        <v>494.939720959</v>
      </c>
      <c r="T23" s="346">
        <f>+IFERROR((S23/O23-1),"n/a")</f>
        <v>1.5056198870488924</v>
      </c>
      <c r="U23" s="294">
        <f>+IFERROR((S23/R23-1),"n/a")</f>
        <v>-0.30386845222774173</v>
      </c>
    </row>
    <row r="24" spans="2:21" s="86" customFormat="1" ht="20.100000000000001" customHeight="1">
      <c r="M24" s="96"/>
      <c r="N24" s="96"/>
    </row>
  </sheetData>
  <mergeCells count="1">
    <mergeCell ref="B1:U1"/>
  </mergeCells>
  <phoneticPr fontId="2" type="noConversion"/>
  <pageMargins left="0.25" right="0.25" top="0.75" bottom="0.75" header="0.3" footer="0.3"/>
  <pageSetup paperSize="9" scale="95" orientation="portrait" r:id="rId1"/>
  <rowBreaks count="1" manualBreakCount="1">
    <brk id="4" min="1" max="20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35"/>
  <sheetViews>
    <sheetView showGridLines="0" view="pageBreakPreview" zoomScale="85" zoomScaleNormal="70" zoomScaleSheetLayoutView="85" workbookViewId="0">
      <pane xSplit="2" ySplit="3" topLeftCell="C7" activePane="bottomRight" state="frozen"/>
      <selection activeCell="L29" activeCellId="1" sqref="L36 L29"/>
      <selection pane="topRight" activeCell="L29" activeCellId="1" sqref="L36 L29"/>
      <selection pane="bottomLeft" activeCell="L29" activeCellId="1" sqref="L36 L29"/>
      <selection pane="bottomRight" activeCell="W41" sqref="W41:W42"/>
    </sheetView>
  </sheetViews>
  <sheetFormatPr defaultColWidth="8.625" defaultRowHeight="15" outlineLevelCol="1"/>
  <cols>
    <col min="1" max="1" width="1.625" style="93" customWidth="1"/>
    <col min="2" max="2" width="29.375" style="92" bestFit="1" customWidth="1"/>
    <col min="3" max="4" width="9.625" style="92" hidden="1" customWidth="1" outlineLevel="1"/>
    <col min="5" max="6" width="9.625" style="93" hidden="1" customWidth="1" outlineLevel="1"/>
    <col min="7" max="7" width="9.625" style="93" hidden="1" customWidth="1" collapsed="1"/>
    <col min="8" max="13" width="9.625" style="93" hidden="1" customWidth="1"/>
    <col min="14" max="14" width="0" style="93" hidden="1" customWidth="1"/>
    <col min="15" max="16384" width="8.625" style="93"/>
  </cols>
  <sheetData>
    <row r="1" spans="2:19" s="90" customFormat="1" ht="36" customHeight="1">
      <c r="B1" s="250" t="s">
        <v>171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</row>
    <row r="2" spans="2:19" ht="9.9499999999999993" customHeight="1">
      <c r="B2" s="91"/>
    </row>
    <row r="3" spans="2:19" s="95" customFormat="1" ht="20.100000000000001" customHeight="1">
      <c r="B3" s="134" t="s">
        <v>86</v>
      </c>
      <c r="C3" s="144" t="s">
        <v>73</v>
      </c>
      <c r="D3" s="126" t="s">
        <v>74</v>
      </c>
      <c r="E3" s="126" t="s">
        <v>76</v>
      </c>
      <c r="F3" s="157" t="s">
        <v>79</v>
      </c>
      <c r="G3" s="209" t="s">
        <v>80</v>
      </c>
      <c r="H3" s="213" t="s">
        <v>81</v>
      </c>
      <c r="I3" s="213" t="s">
        <v>82</v>
      </c>
      <c r="J3" s="215" t="s">
        <v>83</v>
      </c>
      <c r="K3" s="209" t="s">
        <v>172</v>
      </c>
      <c r="L3" s="213" t="s">
        <v>187</v>
      </c>
      <c r="M3" s="213" t="s">
        <v>188</v>
      </c>
      <c r="N3" s="226" t="s">
        <v>189</v>
      </c>
      <c r="O3" s="295" t="s">
        <v>192</v>
      </c>
      <c r="P3" s="347" t="s">
        <v>190</v>
      </c>
      <c r="Q3" s="296" t="s">
        <v>193</v>
      </c>
      <c r="R3" s="347" t="s">
        <v>194</v>
      </c>
      <c r="S3" s="348" t="s">
        <v>195</v>
      </c>
    </row>
    <row r="4" spans="2:19" s="94" customFormat="1" ht="20.100000000000001" customHeight="1">
      <c r="B4" s="195" t="s">
        <v>135</v>
      </c>
      <c r="C4" s="187">
        <f t="shared" ref="C4:L4" si="0">+SUM(C5:C7)</f>
        <v>2089.3811511710001</v>
      </c>
      <c r="D4" s="109">
        <f t="shared" si="0"/>
        <v>1546.7783541429999</v>
      </c>
      <c r="E4" s="109">
        <f t="shared" si="0"/>
        <v>1349.0256171420001</v>
      </c>
      <c r="F4" s="109">
        <f t="shared" si="0"/>
        <v>1779.773191131</v>
      </c>
      <c r="G4" s="187">
        <f t="shared" si="0"/>
        <v>1954.0573218540001</v>
      </c>
      <c r="H4" s="109">
        <f t="shared" si="0"/>
        <v>1633.7006154839999</v>
      </c>
      <c r="I4" s="109">
        <f t="shared" si="0"/>
        <v>1711.0312532530002</v>
      </c>
      <c r="J4" s="109">
        <f t="shared" si="0"/>
        <v>2030.7459928909998</v>
      </c>
      <c r="K4" s="187">
        <f t="shared" si="0"/>
        <v>1700.4510249540001</v>
      </c>
      <c r="L4" s="109">
        <f t="shared" si="0"/>
        <v>1443.4989465460001</v>
      </c>
      <c r="M4" s="109">
        <f t="shared" ref="M4:P4" si="1">+SUM(M5:M7)</f>
        <v>1659.7232685819999</v>
      </c>
      <c r="N4" s="109">
        <f t="shared" si="1"/>
        <v>1760.9700797800003</v>
      </c>
      <c r="O4" s="349">
        <f t="shared" ref="O4:S4" si="2">+SUM(O5:O7)</f>
        <v>2500.9482357379998</v>
      </c>
      <c r="P4" s="350">
        <f t="shared" ref="P4:S4" si="3">+SUM(P5:P7)</f>
        <v>2577.105561154</v>
      </c>
      <c r="Q4" s="350">
        <f>+SUM(Q5:Q7)</f>
        <v>3725.0501912670002</v>
      </c>
      <c r="R4" s="350">
        <f t="shared" si="2"/>
        <v>3777.6628157759997</v>
      </c>
      <c r="S4" s="351">
        <f t="shared" si="2"/>
        <v>4256.9645607000002</v>
      </c>
    </row>
    <row r="5" spans="2:19" ht="20.100000000000001" customHeight="1">
      <c r="B5" s="196" t="s">
        <v>136</v>
      </c>
      <c r="C5" s="188">
        <v>1500.5623446439999</v>
      </c>
      <c r="D5" s="110">
        <v>960.79543972499994</v>
      </c>
      <c r="E5" s="110">
        <v>795.31423909900002</v>
      </c>
      <c r="F5" s="110">
        <v>1170.1672439860001</v>
      </c>
      <c r="G5" s="188">
        <v>1346.54071742</v>
      </c>
      <c r="H5" s="110">
        <v>848.41243231199996</v>
      </c>
      <c r="I5" s="197">
        <v>1051.9661908380001</v>
      </c>
      <c r="J5" s="197">
        <v>1355.1097807400001</v>
      </c>
      <c r="K5" s="241">
        <v>947.71732373299994</v>
      </c>
      <c r="L5" s="110">
        <v>689.733334894</v>
      </c>
      <c r="M5" s="242">
        <v>1053.3598998970001</v>
      </c>
      <c r="N5" s="110">
        <v>1171.6379588679999</v>
      </c>
      <c r="O5" s="241">
        <v>1449.2096228380001</v>
      </c>
      <c r="P5" s="242">
        <v>1719.0052719289999</v>
      </c>
      <c r="Q5" s="242">
        <v>2997.1698486750001</v>
      </c>
      <c r="R5" s="352">
        <v>2815.89060432</v>
      </c>
      <c r="S5" s="353">
        <v>3300.7380876739999</v>
      </c>
    </row>
    <row r="6" spans="2:19" ht="20.100000000000001" customHeight="1">
      <c r="B6" s="198" t="s">
        <v>137</v>
      </c>
      <c r="C6" s="188">
        <v>386.366449897</v>
      </c>
      <c r="D6" s="110">
        <v>526.78378584200004</v>
      </c>
      <c r="E6" s="110">
        <v>495.39018113999998</v>
      </c>
      <c r="F6" s="110">
        <v>538.90987928499999</v>
      </c>
      <c r="G6" s="188">
        <v>543.26638502799995</v>
      </c>
      <c r="H6" s="110">
        <v>566.49665478700001</v>
      </c>
      <c r="I6" s="197">
        <v>561.4530737309999</v>
      </c>
      <c r="J6" s="197">
        <v>629.80646019100004</v>
      </c>
      <c r="K6" s="241">
        <v>506.51959297499997</v>
      </c>
      <c r="L6" s="110">
        <v>513.66386112999999</v>
      </c>
      <c r="M6" s="242">
        <v>568.97123878299999</v>
      </c>
      <c r="N6" s="110">
        <v>556.46892179400004</v>
      </c>
      <c r="O6" s="241">
        <v>851.62928652799997</v>
      </c>
      <c r="P6" s="242">
        <v>827.20804494100003</v>
      </c>
      <c r="Q6" s="242">
        <v>703.30377499600002</v>
      </c>
      <c r="R6" s="352">
        <v>929.24555866700007</v>
      </c>
      <c r="S6" s="353">
        <v>916.47141695400001</v>
      </c>
    </row>
    <row r="7" spans="2:19" ht="20.100000000000001" customHeight="1">
      <c r="B7" s="198" t="s">
        <v>138</v>
      </c>
      <c r="C7" s="188">
        <v>202.45235663000017</v>
      </c>
      <c r="D7" s="110">
        <v>59.199128576000021</v>
      </c>
      <c r="E7" s="110">
        <v>58.3211969030001</v>
      </c>
      <c r="F7" s="110">
        <v>70.696067859999857</v>
      </c>
      <c r="G7" s="188">
        <v>64.250219406000042</v>
      </c>
      <c r="H7" s="110">
        <v>218.79152838499999</v>
      </c>
      <c r="I7" s="197">
        <v>97.611988684000153</v>
      </c>
      <c r="J7" s="197">
        <v>45.829751959999612</v>
      </c>
      <c r="K7" s="241">
        <v>246.21410824600025</v>
      </c>
      <c r="L7" s="110">
        <v>240.101750522</v>
      </c>
      <c r="M7" s="242">
        <v>37.392129901999802</v>
      </c>
      <c r="N7" s="110">
        <v>32.863199118000203</v>
      </c>
      <c r="O7" s="241">
        <v>200.109326372</v>
      </c>
      <c r="P7" s="242">
        <v>30.892244283999698</v>
      </c>
      <c r="Q7" s="242">
        <v>24.5765675960001</v>
      </c>
      <c r="R7" s="352">
        <v>32.526652788999954</v>
      </c>
      <c r="S7" s="353">
        <v>39.755056072000414</v>
      </c>
    </row>
    <row r="8" spans="2:19" ht="20.100000000000001" customHeight="1">
      <c r="B8" s="195" t="s">
        <v>140</v>
      </c>
      <c r="C8" s="187">
        <f t="shared" ref="C8:S8" si="4">+SUM(C9:C13)</f>
        <v>8682.741353080999</v>
      </c>
      <c r="D8" s="109">
        <f t="shared" si="4"/>
        <v>9950.1651049039992</v>
      </c>
      <c r="E8" s="109">
        <f t="shared" si="4"/>
        <v>10729.440210456001</v>
      </c>
      <c r="F8" s="109">
        <f t="shared" si="4"/>
        <v>11182.647374778</v>
      </c>
      <c r="G8" s="187">
        <f t="shared" si="4"/>
        <v>11700.69198077</v>
      </c>
      <c r="H8" s="109">
        <f t="shared" si="4"/>
        <v>12074.059617835001</v>
      </c>
      <c r="I8" s="109">
        <f t="shared" si="4"/>
        <v>12289.602783674</v>
      </c>
      <c r="J8" s="109">
        <f t="shared" si="4"/>
        <v>11873.096861350999</v>
      </c>
      <c r="K8" s="187">
        <f t="shared" si="4"/>
        <v>13304.475689487001</v>
      </c>
      <c r="L8" s="109">
        <f t="shared" si="4"/>
        <v>13605.878195253999</v>
      </c>
      <c r="M8" s="109">
        <f t="shared" si="4"/>
        <v>13754.604376474999</v>
      </c>
      <c r="N8" s="109">
        <f t="shared" si="4"/>
        <v>13719.021368915002</v>
      </c>
      <c r="O8" s="349">
        <f t="shared" si="4"/>
        <v>13453.865756236999</v>
      </c>
      <c r="P8" s="350">
        <f t="shared" si="4"/>
        <v>13437.070589003002</v>
      </c>
      <c r="Q8" s="350">
        <f t="shared" si="4"/>
        <v>13460.832692259002</v>
      </c>
      <c r="R8" s="350">
        <f t="shared" si="4"/>
        <v>13819.448201057001</v>
      </c>
      <c r="S8" s="351">
        <f t="shared" si="4"/>
        <v>13876.908598824999</v>
      </c>
    </row>
    <row r="9" spans="2:19" ht="20.100000000000001" customHeight="1">
      <c r="B9" s="198" t="s">
        <v>141</v>
      </c>
      <c r="C9" s="188">
        <v>7422.4962290970007</v>
      </c>
      <c r="D9" s="110">
        <v>8621.7199953349991</v>
      </c>
      <c r="E9" s="110">
        <v>9273.7416173720012</v>
      </c>
      <c r="F9" s="110">
        <v>9543.5523916679995</v>
      </c>
      <c r="G9" s="188">
        <v>9957.9889528739986</v>
      </c>
      <c r="H9" s="110">
        <v>10177.292214321</v>
      </c>
      <c r="I9" s="197">
        <v>10229.602010002</v>
      </c>
      <c r="J9" s="197">
        <v>9702.7965903130007</v>
      </c>
      <c r="K9" s="241">
        <v>11053.372301752999</v>
      </c>
      <c r="L9" s="110">
        <v>11247.591281264</v>
      </c>
      <c r="M9" s="242">
        <v>11249.013791490001</v>
      </c>
      <c r="N9" s="110">
        <v>11308.051851823</v>
      </c>
      <c r="O9" s="241">
        <v>11054.02470901</v>
      </c>
      <c r="P9" s="242">
        <v>10988.374948364</v>
      </c>
      <c r="Q9" s="242">
        <v>11214.086280883001</v>
      </c>
      <c r="R9" s="352">
        <v>11836.704920095</v>
      </c>
      <c r="S9" s="353">
        <v>11974.631779137</v>
      </c>
    </row>
    <row r="10" spans="2:19" ht="20.100000000000001" customHeight="1">
      <c r="B10" s="198" t="s">
        <v>142</v>
      </c>
      <c r="C10" s="188">
        <v>1165.2456695340002</v>
      </c>
      <c r="D10" s="110">
        <v>1233.377650658</v>
      </c>
      <c r="E10" s="110">
        <v>1347.8054179569999</v>
      </c>
      <c r="F10" s="110">
        <v>1429.3664016460002</v>
      </c>
      <c r="G10" s="188">
        <v>1530.5015145399998</v>
      </c>
      <c r="H10" s="110">
        <v>1601.4155763389999</v>
      </c>
      <c r="I10" s="197">
        <v>1678.211549546</v>
      </c>
      <c r="J10" s="197">
        <v>1755.777290537</v>
      </c>
      <c r="K10" s="241">
        <v>1836.4138869610001</v>
      </c>
      <c r="L10" s="110">
        <v>1942.7175792099999</v>
      </c>
      <c r="M10" s="242">
        <v>2055.4917367399999</v>
      </c>
      <c r="N10" s="110">
        <v>1998.637275912</v>
      </c>
      <c r="O10" s="241">
        <v>1982.3998558129999</v>
      </c>
      <c r="P10" s="242">
        <v>1981.1505139339999</v>
      </c>
      <c r="Q10" s="242">
        <v>1773.8878195039999</v>
      </c>
      <c r="R10" s="352">
        <v>1676.426142472</v>
      </c>
      <c r="S10" s="353">
        <v>1657.5756104910001</v>
      </c>
    </row>
    <row r="11" spans="2:19" s="94" customFormat="1" ht="20.100000000000001" customHeight="1">
      <c r="B11" s="198" t="s">
        <v>143</v>
      </c>
      <c r="C11" s="188">
        <v>20.307293010000002</v>
      </c>
      <c r="D11" s="110">
        <v>18.747134521</v>
      </c>
      <c r="E11" s="110">
        <v>29.96152124</v>
      </c>
      <c r="F11" s="110">
        <v>27.825290362</v>
      </c>
      <c r="G11" s="188">
        <v>18.471145907999997</v>
      </c>
      <c r="H11" s="110">
        <v>44.350639586999996</v>
      </c>
      <c r="I11" s="110">
        <v>41.285329194999996</v>
      </c>
      <c r="J11" s="110">
        <v>41.433967478999996</v>
      </c>
      <c r="K11" s="188">
        <v>39.431323140000003</v>
      </c>
      <c r="L11" s="110">
        <v>37.521154314999997</v>
      </c>
      <c r="M11" s="110">
        <v>34.266929220999998</v>
      </c>
      <c r="N11" s="110">
        <v>32.550792479999998</v>
      </c>
      <c r="O11" s="354">
        <v>30.740653885</v>
      </c>
      <c r="P11" s="352">
        <v>32.731711449999999</v>
      </c>
      <c r="Q11" s="352">
        <v>29.230588617999999</v>
      </c>
      <c r="R11" s="352">
        <v>29.616082991999999</v>
      </c>
      <c r="S11" s="355">
        <v>27.342702946000003</v>
      </c>
    </row>
    <row r="12" spans="2:19" ht="20.100000000000001" customHeight="1">
      <c r="B12" s="198" t="s">
        <v>144</v>
      </c>
      <c r="C12" s="188">
        <v>46.243412030999998</v>
      </c>
      <c r="D12" s="110">
        <v>48.937935149999994</v>
      </c>
      <c r="E12" s="110">
        <v>52.098304458000001</v>
      </c>
      <c r="F12" s="110">
        <v>52.992451443999997</v>
      </c>
      <c r="G12" s="188">
        <v>57.643130411000001</v>
      </c>
      <c r="H12" s="110">
        <v>59.498724972999995</v>
      </c>
      <c r="I12" s="197">
        <v>71.522631098000005</v>
      </c>
      <c r="J12" s="197">
        <v>72.452309393000007</v>
      </c>
      <c r="K12" s="241">
        <v>72.398667048000007</v>
      </c>
      <c r="L12" s="110">
        <v>74.382371840999994</v>
      </c>
      <c r="M12" s="242">
        <v>98.999883951000001</v>
      </c>
      <c r="N12" s="110">
        <v>95.794442954999994</v>
      </c>
      <c r="O12" s="241">
        <v>94.056594704999995</v>
      </c>
      <c r="P12" s="242">
        <v>91.343134620000001</v>
      </c>
      <c r="Q12" s="242">
        <v>89.768664745999999</v>
      </c>
      <c r="R12" s="352">
        <v>89.486052360999992</v>
      </c>
      <c r="S12" s="353">
        <v>92.128266369999992</v>
      </c>
    </row>
    <row r="13" spans="2:19" ht="20.100000000000001" customHeight="1">
      <c r="B13" s="198" t="s">
        <v>145</v>
      </c>
      <c r="C13" s="188">
        <v>28.448749408997173</v>
      </c>
      <c r="D13" s="110">
        <v>27.38238924000143</v>
      </c>
      <c r="E13" s="110">
        <v>25.833349429000009</v>
      </c>
      <c r="F13" s="110">
        <v>128.91083965799953</v>
      </c>
      <c r="G13" s="188">
        <v>136.08723703700161</v>
      </c>
      <c r="H13" s="110">
        <v>191.5024626150007</v>
      </c>
      <c r="I13" s="197">
        <v>268.98126383300041</v>
      </c>
      <c r="J13" s="197">
        <v>300.63670362899757</v>
      </c>
      <c r="K13" s="241">
        <v>302.85951058500177</v>
      </c>
      <c r="L13" s="110">
        <v>303.665808623999</v>
      </c>
      <c r="M13" s="242">
        <v>316.83203507299902</v>
      </c>
      <c r="N13" s="110">
        <v>283.987005745001</v>
      </c>
      <c r="O13" s="241">
        <v>292.64394282400002</v>
      </c>
      <c r="P13" s="242">
        <v>343.47028063500102</v>
      </c>
      <c r="Q13" s="242">
        <v>353.859338508002</v>
      </c>
      <c r="R13" s="352">
        <v>187.21500313699804</v>
      </c>
      <c r="S13" s="353">
        <v>125.23023988099955</v>
      </c>
    </row>
    <row r="14" spans="2:19" ht="20.100000000000001" customHeight="1">
      <c r="B14" s="199" t="s">
        <v>146</v>
      </c>
      <c r="C14" s="191">
        <f t="shared" ref="C14:S14" si="5">+C4+C8</f>
        <v>10772.122504251998</v>
      </c>
      <c r="D14" s="192">
        <f t="shared" si="5"/>
        <v>11496.943459046999</v>
      </c>
      <c r="E14" s="192">
        <f t="shared" si="5"/>
        <v>12078.465827598002</v>
      </c>
      <c r="F14" s="192">
        <f t="shared" si="5"/>
        <v>12962.420565909</v>
      </c>
      <c r="G14" s="191">
        <f t="shared" si="5"/>
        <v>13654.749302623999</v>
      </c>
      <c r="H14" s="192">
        <f t="shared" si="5"/>
        <v>13707.760233319001</v>
      </c>
      <c r="I14" s="192">
        <f t="shared" si="5"/>
        <v>14000.634036927</v>
      </c>
      <c r="J14" s="192">
        <f t="shared" si="5"/>
        <v>13903.842854241999</v>
      </c>
      <c r="K14" s="191">
        <f t="shared" si="5"/>
        <v>15004.926714441001</v>
      </c>
      <c r="L14" s="192">
        <f t="shared" si="5"/>
        <v>15049.3771418</v>
      </c>
      <c r="M14" s="192">
        <f t="shared" si="5"/>
        <v>15414.327645056999</v>
      </c>
      <c r="N14" s="192">
        <f t="shared" si="5"/>
        <v>15479.991448695002</v>
      </c>
      <c r="O14" s="356">
        <f t="shared" si="5"/>
        <v>15954.813991974999</v>
      </c>
      <c r="P14" s="357">
        <f t="shared" si="5"/>
        <v>16014.176150157002</v>
      </c>
      <c r="Q14" s="357">
        <f t="shared" si="5"/>
        <v>17185.882883526003</v>
      </c>
      <c r="R14" s="357">
        <f t="shared" si="5"/>
        <v>17597.111016833001</v>
      </c>
      <c r="S14" s="358">
        <f t="shared" si="5"/>
        <v>18133.873159524999</v>
      </c>
    </row>
    <row r="15" spans="2:19" s="94" customFormat="1" ht="20.100000000000001" customHeight="1">
      <c r="B15" s="139" t="s">
        <v>147</v>
      </c>
      <c r="C15" s="189">
        <f t="shared" ref="C15:S15" si="6">+SUM(C16:C21)</f>
        <v>1435.297586574</v>
      </c>
      <c r="D15" s="111">
        <f t="shared" si="6"/>
        <v>1180.2110307410001</v>
      </c>
      <c r="E15" s="111">
        <f t="shared" si="6"/>
        <v>1264.659017601</v>
      </c>
      <c r="F15" s="111">
        <f t="shared" si="6"/>
        <v>1334.494719909</v>
      </c>
      <c r="G15" s="189">
        <f t="shared" si="6"/>
        <v>1473.0898354460001</v>
      </c>
      <c r="H15" s="111">
        <f t="shared" si="6"/>
        <v>1163.7424789030001</v>
      </c>
      <c r="I15" s="111">
        <f t="shared" si="6"/>
        <v>920.66277738999997</v>
      </c>
      <c r="J15" s="111">
        <f t="shared" si="6"/>
        <v>1503.3579996150002</v>
      </c>
      <c r="K15" s="189">
        <f t="shared" si="6"/>
        <v>2033.9443375430001</v>
      </c>
      <c r="L15" s="111">
        <f t="shared" si="6"/>
        <v>1635.414466296</v>
      </c>
      <c r="M15" s="111">
        <f t="shared" si="6"/>
        <v>2124.3742660500002</v>
      </c>
      <c r="N15" s="111">
        <f t="shared" si="6"/>
        <v>1730.8889118210002</v>
      </c>
      <c r="O15" s="359">
        <f t="shared" si="6"/>
        <v>1656.8386805399998</v>
      </c>
      <c r="P15" s="360">
        <f t="shared" si="6"/>
        <v>1471.024900811</v>
      </c>
      <c r="Q15" s="360">
        <f t="shared" si="6"/>
        <v>1549.9048430539999</v>
      </c>
      <c r="R15" s="360">
        <f t="shared" si="6"/>
        <v>1652.795521728</v>
      </c>
      <c r="S15" s="361">
        <f t="shared" si="6"/>
        <v>3440.7102257300003</v>
      </c>
    </row>
    <row r="16" spans="2:19" ht="20.100000000000001" customHeight="1">
      <c r="B16" s="198" t="s">
        <v>148</v>
      </c>
      <c r="C16" s="188">
        <v>423.01823387300004</v>
      </c>
      <c r="D16" s="110">
        <v>381.53925959099996</v>
      </c>
      <c r="E16" s="110">
        <v>384.67272722300004</v>
      </c>
      <c r="F16" s="110">
        <v>370.857496072</v>
      </c>
      <c r="G16" s="188">
        <v>380.65865177000001</v>
      </c>
      <c r="H16" s="110">
        <v>417.82167381900001</v>
      </c>
      <c r="I16" s="197">
        <v>366.98843340299999</v>
      </c>
      <c r="J16" s="197">
        <v>412.465686065</v>
      </c>
      <c r="K16" s="241">
        <v>549.51545378200001</v>
      </c>
      <c r="L16" s="110">
        <v>557.02815074099999</v>
      </c>
      <c r="M16" s="242">
        <v>726.89741773000003</v>
      </c>
      <c r="N16" s="110">
        <v>588.73056866900004</v>
      </c>
      <c r="O16" s="241">
        <v>538.64041767200001</v>
      </c>
      <c r="P16" s="242">
        <v>628.55530634000002</v>
      </c>
      <c r="Q16" s="242">
        <v>693.89750300900005</v>
      </c>
      <c r="R16" s="352">
        <v>626.89408886300009</v>
      </c>
      <c r="S16" s="353">
        <v>479.35290035100002</v>
      </c>
    </row>
    <row r="17" spans="2:19" ht="20.100000000000001" customHeight="1">
      <c r="B17" s="198" t="s">
        <v>149</v>
      </c>
      <c r="C17" s="188">
        <v>191.097548606</v>
      </c>
      <c r="D17" s="110">
        <v>221.13298507299999</v>
      </c>
      <c r="E17" s="110">
        <v>226.22254378700001</v>
      </c>
      <c r="F17" s="110">
        <v>228.74697842099999</v>
      </c>
      <c r="G17" s="188">
        <v>234.10386843000001</v>
      </c>
      <c r="H17" s="110">
        <v>249.38616599800002</v>
      </c>
      <c r="I17" s="197">
        <v>257.01209238399997</v>
      </c>
      <c r="J17" s="197">
        <v>258.52249542499999</v>
      </c>
      <c r="K17" s="241">
        <v>273.37972659600001</v>
      </c>
      <c r="L17" s="110">
        <v>270.47937192900002</v>
      </c>
      <c r="M17" s="242">
        <v>279.90860869300002</v>
      </c>
      <c r="N17" s="110">
        <v>265.912657362</v>
      </c>
      <c r="O17" s="241">
        <v>278.873901864</v>
      </c>
      <c r="P17" s="242">
        <v>286.12168999400001</v>
      </c>
      <c r="Q17" s="242">
        <v>301.082315102</v>
      </c>
      <c r="R17" s="352">
        <v>298.2361186</v>
      </c>
      <c r="S17" s="353">
        <v>303.87018115399997</v>
      </c>
    </row>
    <row r="18" spans="2:19" ht="20.100000000000001" customHeight="1">
      <c r="B18" s="198" t="s">
        <v>150</v>
      </c>
      <c r="C18" s="188">
        <v>587.95653325500007</v>
      </c>
      <c r="D18" s="110">
        <v>365.80531358800005</v>
      </c>
      <c r="E18" s="110">
        <v>290.45932418400002</v>
      </c>
      <c r="F18" s="110">
        <v>466.07989735199999</v>
      </c>
      <c r="G18" s="188">
        <v>599.66598729199995</v>
      </c>
      <c r="H18" s="110">
        <v>226.273279062</v>
      </c>
      <c r="I18" s="197">
        <v>24.026263064999998</v>
      </c>
      <c r="J18" s="197">
        <v>310.985098623</v>
      </c>
      <c r="K18" s="241">
        <v>390.28020247500001</v>
      </c>
      <c r="L18" s="110">
        <v>217.918752176</v>
      </c>
      <c r="M18" s="242">
        <v>91.645105470999994</v>
      </c>
      <c r="N18" s="110">
        <v>282.11180716799998</v>
      </c>
      <c r="O18" s="241">
        <v>374.91475956099998</v>
      </c>
      <c r="P18" s="242">
        <v>211.249725813</v>
      </c>
      <c r="Q18" s="242">
        <v>198.61144863999999</v>
      </c>
      <c r="R18" s="352">
        <v>311.19054944999999</v>
      </c>
      <c r="S18" s="353">
        <v>416.401631764</v>
      </c>
    </row>
    <row r="19" spans="2:19" ht="20.100000000000001" customHeight="1">
      <c r="B19" s="198" t="s">
        <v>151</v>
      </c>
      <c r="C19" s="188">
        <v>0</v>
      </c>
      <c r="D19" s="110">
        <v>0</v>
      </c>
      <c r="E19" s="110">
        <v>0</v>
      </c>
      <c r="F19" s="110">
        <v>0</v>
      </c>
      <c r="G19" s="188">
        <v>0</v>
      </c>
      <c r="H19" s="110">
        <v>0</v>
      </c>
      <c r="I19" s="197">
        <v>0</v>
      </c>
      <c r="J19" s="197">
        <v>187.27470000000002</v>
      </c>
      <c r="K19" s="241">
        <v>663.36017411400007</v>
      </c>
      <c r="L19" s="110">
        <v>429.48804935700002</v>
      </c>
      <c r="M19" s="242">
        <v>829.10239960299998</v>
      </c>
      <c r="N19" s="110">
        <v>386.861199849</v>
      </c>
      <c r="O19" s="241">
        <v>133.422</v>
      </c>
      <c r="P19" s="242">
        <v>129.6465</v>
      </c>
      <c r="Q19" s="242">
        <v>138.6765</v>
      </c>
      <c r="R19" s="352">
        <v>200</v>
      </c>
      <c r="S19" s="353">
        <v>1819.9849306659999</v>
      </c>
    </row>
    <row r="20" spans="2:19" ht="20.100000000000001" customHeight="1">
      <c r="B20" s="198" t="s">
        <v>152</v>
      </c>
      <c r="C20" s="188">
        <v>19.830154062000002</v>
      </c>
      <c r="D20" s="110">
        <v>19.446893423000002</v>
      </c>
      <c r="E20" s="110">
        <v>21.327938282999998</v>
      </c>
      <c r="F20" s="110">
        <v>18.371326491000001</v>
      </c>
      <c r="G20" s="188">
        <v>13.445797472000001</v>
      </c>
      <c r="H20" s="110">
        <v>51.005248905000002</v>
      </c>
      <c r="I20" s="197">
        <v>49.470244464000004</v>
      </c>
      <c r="J20" s="197">
        <v>48.996419693</v>
      </c>
      <c r="K20" s="241">
        <v>48.555407685999995</v>
      </c>
      <c r="L20" s="110">
        <v>48.214109536000002</v>
      </c>
      <c r="M20" s="242">
        <v>46.975842022000002</v>
      </c>
      <c r="N20" s="110">
        <v>46.811707988000002</v>
      </c>
      <c r="O20" s="241">
        <v>46.409485318000002</v>
      </c>
      <c r="P20" s="242">
        <v>47.864470199000003</v>
      </c>
      <c r="Q20" s="242">
        <v>47.92231872</v>
      </c>
      <c r="R20" s="352">
        <v>47.264692719999999</v>
      </c>
      <c r="S20" s="353">
        <v>47.408264398999997</v>
      </c>
    </row>
    <row r="21" spans="2:19" ht="20.100000000000001" customHeight="1">
      <c r="B21" s="198" t="s">
        <v>153</v>
      </c>
      <c r="C21" s="188">
        <v>213.39511677799987</v>
      </c>
      <c r="D21" s="110">
        <v>192.28657906600017</v>
      </c>
      <c r="E21" s="110">
        <v>341.97648412399997</v>
      </c>
      <c r="F21" s="110">
        <v>250.43902157299999</v>
      </c>
      <c r="G21" s="188">
        <v>245.21553048200008</v>
      </c>
      <c r="H21" s="110">
        <v>219.25611111900002</v>
      </c>
      <c r="I21" s="197">
        <v>223.16574407400003</v>
      </c>
      <c r="J21" s="197">
        <v>285.11359980900011</v>
      </c>
      <c r="K21" s="241">
        <v>108.85337288999995</v>
      </c>
      <c r="L21" s="110">
        <v>112.286032557</v>
      </c>
      <c r="M21" s="242">
        <v>149.844892531</v>
      </c>
      <c r="N21" s="110">
        <v>160.460970785</v>
      </c>
      <c r="O21" s="241">
        <v>284.57811612500001</v>
      </c>
      <c r="P21" s="242">
        <v>167.587208465</v>
      </c>
      <c r="Q21" s="242">
        <v>169.71475758299999</v>
      </c>
      <c r="R21" s="352">
        <v>169.21007209499996</v>
      </c>
      <c r="S21" s="353">
        <v>373.69231739600048</v>
      </c>
    </row>
    <row r="22" spans="2:19" s="94" customFormat="1" ht="20.100000000000001" customHeight="1">
      <c r="B22" s="200" t="s">
        <v>155</v>
      </c>
      <c r="C22" s="190">
        <f t="shared" ref="C22:S22" si="7">+SUM(C23:C26)</f>
        <v>1525.0120112670002</v>
      </c>
      <c r="D22" s="112">
        <f t="shared" si="7"/>
        <v>1891.368800922</v>
      </c>
      <c r="E22" s="112">
        <f t="shared" si="7"/>
        <v>1935.6634296520001</v>
      </c>
      <c r="F22" s="112">
        <f t="shared" si="7"/>
        <v>2295.4671942479999</v>
      </c>
      <c r="G22" s="190">
        <f t="shared" si="7"/>
        <v>2311.9748571799996</v>
      </c>
      <c r="H22" s="112">
        <f t="shared" si="7"/>
        <v>2742.8624781869999</v>
      </c>
      <c r="I22" s="112">
        <f t="shared" si="7"/>
        <v>2869.8227570560002</v>
      </c>
      <c r="J22" s="112">
        <f t="shared" si="7"/>
        <v>2550.6650411599999</v>
      </c>
      <c r="K22" s="190">
        <f t="shared" si="7"/>
        <v>2836.5757006640001</v>
      </c>
      <c r="L22" s="112">
        <f t="shared" si="7"/>
        <v>2826.2558274440007</v>
      </c>
      <c r="M22" s="112">
        <f t="shared" si="7"/>
        <v>2330.9762685369997</v>
      </c>
      <c r="N22" s="112">
        <f t="shared" si="7"/>
        <v>2298.2764957440004</v>
      </c>
      <c r="O22" s="362">
        <f t="shared" si="7"/>
        <v>2727.3377633850005</v>
      </c>
      <c r="P22" s="363">
        <f t="shared" si="7"/>
        <v>2747.6924041550001</v>
      </c>
      <c r="Q22" s="363">
        <f t="shared" si="7"/>
        <v>2715.9427100239996</v>
      </c>
      <c r="R22" s="363">
        <f t="shared" si="7"/>
        <v>2697.6599432000003</v>
      </c>
      <c r="S22" s="364">
        <f t="shared" si="7"/>
        <v>1095.5498897569998</v>
      </c>
    </row>
    <row r="23" spans="2:19" ht="20.100000000000001" customHeight="1">
      <c r="B23" s="130" t="s">
        <v>151</v>
      </c>
      <c r="C23" s="188">
        <v>1259.71624905</v>
      </c>
      <c r="D23" s="110">
        <v>1591.5658869640001</v>
      </c>
      <c r="E23" s="110">
        <v>1635.662775494</v>
      </c>
      <c r="F23" s="110">
        <v>1636.827463521</v>
      </c>
      <c r="G23" s="188">
        <v>1657.543157563</v>
      </c>
      <c r="H23" s="110">
        <v>1723.320713693</v>
      </c>
      <c r="I23" s="197">
        <v>1836.6102479610001</v>
      </c>
      <c r="J23" s="197">
        <v>1704.5182765459999</v>
      </c>
      <c r="K23" s="241">
        <v>2168.1874118410001</v>
      </c>
      <c r="L23" s="110">
        <v>2168.470223923</v>
      </c>
      <c r="M23" s="242">
        <v>1668.792503915</v>
      </c>
      <c r="N23" s="110">
        <v>1670.7189534490001</v>
      </c>
      <c r="O23" s="241">
        <v>2096.9879869470001</v>
      </c>
      <c r="P23" s="242">
        <v>2126.6735072239999</v>
      </c>
      <c r="Q23" s="242">
        <v>2084.068966023</v>
      </c>
      <c r="R23" s="352">
        <v>2007.2887157970001</v>
      </c>
      <c r="S23" s="353">
        <v>394.46248360699997</v>
      </c>
    </row>
    <row r="24" spans="2:19" ht="20.100000000000001" customHeight="1">
      <c r="B24" s="130" t="s">
        <v>156</v>
      </c>
      <c r="C24" s="188">
        <v>228.14008556300001</v>
      </c>
      <c r="D24" s="110">
        <v>235.230156851</v>
      </c>
      <c r="E24" s="110">
        <v>242.47242908800001</v>
      </c>
      <c r="F24" s="110">
        <v>277.38554349399999</v>
      </c>
      <c r="G24" s="188">
        <v>288.53414444200001</v>
      </c>
      <c r="H24" s="110">
        <v>283.10049011900003</v>
      </c>
      <c r="I24" s="197">
        <v>293.67678713100003</v>
      </c>
      <c r="J24" s="197">
        <v>316.04765436899999</v>
      </c>
      <c r="K24" s="241">
        <v>304.01710757300003</v>
      </c>
      <c r="L24" s="110">
        <v>301.83711514200002</v>
      </c>
      <c r="M24" s="242">
        <v>316.07810786300001</v>
      </c>
      <c r="N24" s="110">
        <v>285.765168276</v>
      </c>
      <c r="O24" s="241">
        <v>298.81939203799999</v>
      </c>
      <c r="P24" s="242">
        <v>313.179780446</v>
      </c>
      <c r="Q24" s="242">
        <v>326.43237883299997</v>
      </c>
      <c r="R24" s="352">
        <v>366.85869990599997</v>
      </c>
      <c r="S24" s="353">
        <v>386.63586035500003</v>
      </c>
    </row>
    <row r="25" spans="2:19" ht="20.100000000000001" customHeight="1">
      <c r="B25" s="130" t="s">
        <v>157</v>
      </c>
      <c r="C25" s="188">
        <v>19.773005775000001</v>
      </c>
      <c r="D25" s="110">
        <v>16.101066022999998</v>
      </c>
      <c r="E25" s="110">
        <v>21.804361972999999</v>
      </c>
      <c r="F25" s="110">
        <v>19.505218405000001</v>
      </c>
      <c r="G25" s="188">
        <v>14.558693953000001</v>
      </c>
      <c r="H25" s="110">
        <v>346.19779088199999</v>
      </c>
      <c r="I25" s="197">
        <v>337.41706196999996</v>
      </c>
      <c r="J25" s="197">
        <v>328.806361025</v>
      </c>
      <c r="K25" s="241">
        <v>320.04680150199999</v>
      </c>
      <c r="L25" s="110">
        <v>311.97241384500001</v>
      </c>
      <c r="M25" s="242">
        <v>302.96283758999999</v>
      </c>
      <c r="N25" s="110">
        <v>294.27291177299998</v>
      </c>
      <c r="O25" s="241">
        <v>285.60354533499998</v>
      </c>
      <c r="P25" s="242">
        <v>278.81725791500003</v>
      </c>
      <c r="Q25" s="242">
        <v>269.31832903200001</v>
      </c>
      <c r="R25" s="352">
        <v>259.41362158300001</v>
      </c>
      <c r="S25" s="353">
        <v>249.70088481399998</v>
      </c>
    </row>
    <row r="26" spans="2:19" ht="20.100000000000001" customHeight="1">
      <c r="B26" s="130" t="s">
        <v>158</v>
      </c>
      <c r="C26" s="188">
        <v>17.382670879000216</v>
      </c>
      <c r="D26" s="110">
        <v>48.471691083999985</v>
      </c>
      <c r="E26" s="110">
        <v>35.723863097000276</v>
      </c>
      <c r="F26" s="110">
        <v>361.74896882799976</v>
      </c>
      <c r="G26" s="188">
        <v>351.33886122199942</v>
      </c>
      <c r="H26" s="110">
        <v>390.24348349299999</v>
      </c>
      <c r="I26" s="197">
        <v>402.11865999400015</v>
      </c>
      <c r="J26" s="197">
        <v>201.29274922000013</v>
      </c>
      <c r="K26" s="241">
        <v>44.324379747999956</v>
      </c>
      <c r="L26" s="110">
        <v>43.976074534000297</v>
      </c>
      <c r="M26" s="242">
        <v>43.142819168999701</v>
      </c>
      <c r="N26" s="110">
        <v>47.519462246000302</v>
      </c>
      <c r="O26" s="241">
        <v>45.926839065000401</v>
      </c>
      <c r="P26" s="242">
        <v>29.021858570000099</v>
      </c>
      <c r="Q26" s="242">
        <v>36.123036135999897</v>
      </c>
      <c r="R26" s="352">
        <v>64.098905914000241</v>
      </c>
      <c r="S26" s="353">
        <v>64.750660980999939</v>
      </c>
    </row>
    <row r="27" spans="2:19" ht="20.100000000000001" customHeight="1">
      <c r="B27" s="199" t="s">
        <v>159</v>
      </c>
      <c r="C27" s="193">
        <f t="shared" ref="C27:S27" si="8">+C15+C22</f>
        <v>2960.3095978410001</v>
      </c>
      <c r="D27" s="194">
        <f t="shared" si="8"/>
        <v>3071.5798316629998</v>
      </c>
      <c r="E27" s="194">
        <f t="shared" si="8"/>
        <v>3200.3224472530001</v>
      </c>
      <c r="F27" s="194">
        <f t="shared" si="8"/>
        <v>3629.9619141570001</v>
      </c>
      <c r="G27" s="193">
        <f t="shared" si="8"/>
        <v>3785.0646926259997</v>
      </c>
      <c r="H27" s="194">
        <f t="shared" si="8"/>
        <v>3906.60495709</v>
      </c>
      <c r="I27" s="194">
        <f t="shared" si="8"/>
        <v>3790.4855344460002</v>
      </c>
      <c r="J27" s="194">
        <f t="shared" si="8"/>
        <v>4054.023040775</v>
      </c>
      <c r="K27" s="193">
        <f t="shared" si="8"/>
        <v>4870.5200382069997</v>
      </c>
      <c r="L27" s="194">
        <f t="shared" si="8"/>
        <v>4461.6702937400005</v>
      </c>
      <c r="M27" s="194">
        <f t="shared" si="8"/>
        <v>4455.3505345869999</v>
      </c>
      <c r="N27" s="194">
        <f t="shared" si="8"/>
        <v>4029.1654075650004</v>
      </c>
      <c r="O27" s="365">
        <f t="shared" si="8"/>
        <v>4384.1764439250001</v>
      </c>
      <c r="P27" s="366">
        <f t="shared" si="8"/>
        <v>4218.7173049659996</v>
      </c>
      <c r="Q27" s="366">
        <f t="shared" si="8"/>
        <v>4265.8475530779997</v>
      </c>
      <c r="R27" s="366">
        <f t="shared" si="8"/>
        <v>4350.4554649279999</v>
      </c>
      <c r="S27" s="367">
        <f t="shared" si="8"/>
        <v>4536.2601154869999</v>
      </c>
    </row>
    <row r="28" spans="2:19" ht="20.100000000000001" customHeight="1">
      <c r="B28" s="130" t="s">
        <v>161</v>
      </c>
      <c r="C28" s="188">
        <v>16.481339499999997</v>
      </c>
      <c r="D28" s="110">
        <v>16.481339499999997</v>
      </c>
      <c r="E28" s="110">
        <v>16.481339499999997</v>
      </c>
      <c r="F28" s="110">
        <v>16.481339499999997</v>
      </c>
      <c r="G28" s="188">
        <v>16.481339499999997</v>
      </c>
      <c r="H28" s="110">
        <v>16.481339499999997</v>
      </c>
      <c r="I28" s="197">
        <v>16.481339499999997</v>
      </c>
      <c r="J28" s="197">
        <v>16.481339499999997</v>
      </c>
      <c r="K28" s="241">
        <v>16.481339499999997</v>
      </c>
      <c r="L28" s="110">
        <v>16.481339500000001</v>
      </c>
      <c r="M28" s="242">
        <v>16.481339500000001</v>
      </c>
      <c r="N28" s="110">
        <v>16.481339500000001</v>
      </c>
      <c r="O28" s="241">
        <v>16.481339500000001</v>
      </c>
      <c r="P28" s="242">
        <v>16.481339500000001</v>
      </c>
      <c r="Q28" s="242">
        <v>16.481339500000001</v>
      </c>
      <c r="R28" s="352">
        <v>16.481339499999997</v>
      </c>
      <c r="S28" s="353">
        <v>16.481339499999997</v>
      </c>
    </row>
    <row r="29" spans="2:19" s="94" customFormat="1" ht="20.100000000000001" customHeight="1">
      <c r="B29" s="130" t="s">
        <v>162</v>
      </c>
      <c r="C29" s="188">
        <v>838.284183332</v>
      </c>
      <c r="D29" s="110">
        <v>949.62752605499998</v>
      </c>
      <c r="E29" s="110">
        <v>1054.7906147890001</v>
      </c>
      <c r="F29" s="110">
        <v>1055.7168144970001</v>
      </c>
      <c r="G29" s="188">
        <v>1082.166908642</v>
      </c>
      <c r="H29" s="110">
        <v>1103.5966713289999</v>
      </c>
      <c r="I29" s="110">
        <v>1123.967355405</v>
      </c>
      <c r="J29" s="197">
        <v>1123.109857937</v>
      </c>
      <c r="K29" s="241">
        <v>1154.9409357660002</v>
      </c>
      <c r="L29" s="110">
        <v>1165.6104314900001</v>
      </c>
      <c r="M29" s="110">
        <v>1186.4567452050001</v>
      </c>
      <c r="N29" s="110">
        <v>1187.1906294949999</v>
      </c>
      <c r="O29" s="241">
        <v>1227.9078925389999</v>
      </c>
      <c r="P29" s="242">
        <v>1229.221126485</v>
      </c>
      <c r="Q29" s="352">
        <v>1246.273906123</v>
      </c>
      <c r="R29" s="352">
        <v>1249.6914540119999</v>
      </c>
      <c r="S29" s="353">
        <v>1279.3953862200001</v>
      </c>
    </row>
    <row r="30" spans="2:19" s="94" customFormat="1" ht="20.100000000000001" customHeight="1">
      <c r="B30" s="130" t="s">
        <v>163</v>
      </c>
      <c r="C30" s="178">
        <v>-1158.4201923969999</v>
      </c>
      <c r="D30" s="101">
        <v>-981.48664295399999</v>
      </c>
      <c r="E30" s="101">
        <v>-1066.0044164120002</v>
      </c>
      <c r="F30" s="101">
        <v>-997.20441500299989</v>
      </c>
      <c r="G30" s="178">
        <v>-1008.997755334</v>
      </c>
      <c r="H30" s="101">
        <v>-1371.5002837779998</v>
      </c>
      <c r="I30" s="101">
        <v>-1393.7207826419999</v>
      </c>
      <c r="J30" s="101">
        <v>-1388.661591817</v>
      </c>
      <c r="K30" s="178">
        <v>-1394.444096383</v>
      </c>
      <c r="L30" s="101">
        <v>-1377.0491625080001</v>
      </c>
      <c r="M30" s="101">
        <v>-1410.0791895059999</v>
      </c>
      <c r="N30" s="101">
        <v>-1132.4563640240001</v>
      </c>
      <c r="O30" s="326">
        <v>-1158.5864088450001</v>
      </c>
      <c r="P30" s="309">
        <v>-1232.2889779940001</v>
      </c>
      <c r="Q30" s="309">
        <v>-1060.145281115</v>
      </c>
      <c r="R30" s="309">
        <v>-884.63695060700002</v>
      </c>
      <c r="S30" s="368">
        <v>-784.967718311</v>
      </c>
    </row>
    <row r="31" spans="2:19" ht="20.100000000000001" customHeight="1">
      <c r="B31" s="130" t="s">
        <v>164</v>
      </c>
      <c r="C31" s="188">
        <v>8115.4675759759975</v>
      </c>
      <c r="D31" s="110">
        <v>8440.7414047829989</v>
      </c>
      <c r="E31" s="110">
        <v>8872.8758424680018</v>
      </c>
      <c r="F31" s="110">
        <v>9257.4649127579996</v>
      </c>
      <c r="G31" s="188">
        <v>9780.03411719</v>
      </c>
      <c r="H31" s="110">
        <v>10052.577549178</v>
      </c>
      <c r="I31" s="197">
        <v>10463.420590217998</v>
      </c>
      <c r="J31" s="197">
        <v>10098.890207846998</v>
      </c>
      <c r="K31" s="241">
        <v>10357.428497351</v>
      </c>
      <c r="L31" s="110">
        <v>10782.664239578</v>
      </c>
      <c r="M31" s="242">
        <v>11166.118215271001</v>
      </c>
      <c r="N31" s="110">
        <v>11379.610436159001</v>
      </c>
      <c r="O31" s="241">
        <v>11484.834724856</v>
      </c>
      <c r="P31" s="242">
        <v>11782.045357200001</v>
      </c>
      <c r="Q31" s="242">
        <v>12717.42536594</v>
      </c>
      <c r="R31" s="352">
        <v>12865.119708999999</v>
      </c>
      <c r="S31" s="353">
        <v>13086.704036628998</v>
      </c>
    </row>
    <row r="32" spans="2:19" s="94" customFormat="1" ht="20.100000000000001" customHeight="1">
      <c r="B32" s="201" t="s">
        <v>165</v>
      </c>
      <c r="C32" s="207">
        <f t="shared" ref="C32:S32" si="9">+SUM(C28:C31)</f>
        <v>7811.812906410998</v>
      </c>
      <c r="D32" s="208">
        <f t="shared" si="9"/>
        <v>8425.3636273839984</v>
      </c>
      <c r="E32" s="208">
        <f t="shared" si="9"/>
        <v>8878.1433803450018</v>
      </c>
      <c r="F32" s="208">
        <f t="shared" si="9"/>
        <v>9332.4586517520002</v>
      </c>
      <c r="G32" s="212">
        <f t="shared" si="9"/>
        <v>9869.6846099979994</v>
      </c>
      <c r="H32" s="216">
        <f t="shared" si="9"/>
        <v>9801.1552762290012</v>
      </c>
      <c r="I32" s="216">
        <f t="shared" si="9"/>
        <v>10210.148502480999</v>
      </c>
      <c r="J32" s="216">
        <f t="shared" si="9"/>
        <v>9849.8198134669983</v>
      </c>
      <c r="K32" s="212">
        <f t="shared" si="9"/>
        <v>10134.406676234001</v>
      </c>
      <c r="L32" s="216">
        <f t="shared" si="9"/>
        <v>10587.706848059999</v>
      </c>
      <c r="M32" s="216">
        <f t="shared" si="9"/>
        <v>10958.977110470001</v>
      </c>
      <c r="N32" s="216">
        <f t="shared" si="9"/>
        <v>11450.82604113</v>
      </c>
      <c r="O32" s="369">
        <f t="shared" si="9"/>
        <v>11570.637548050001</v>
      </c>
      <c r="P32" s="370">
        <f t="shared" si="9"/>
        <v>11795.458845191</v>
      </c>
      <c r="Q32" s="370">
        <f t="shared" si="9"/>
        <v>12920.035330448</v>
      </c>
      <c r="R32" s="370">
        <f t="shared" si="9"/>
        <v>13246.655551904998</v>
      </c>
      <c r="S32" s="371">
        <f t="shared" si="9"/>
        <v>13597.613044037998</v>
      </c>
    </row>
    <row r="33" spans="3:9">
      <c r="C33" s="97"/>
      <c r="D33" s="97"/>
    </row>
    <row r="34" spans="3:9">
      <c r="C34" s="107"/>
      <c r="D34" s="107"/>
      <c r="E34" s="107"/>
      <c r="F34" s="107"/>
      <c r="G34" s="107"/>
      <c r="H34" s="107"/>
      <c r="I34" s="107"/>
    </row>
    <row r="35" spans="3:9">
      <c r="C35" s="106"/>
      <c r="D35" s="106"/>
      <c r="E35" s="106"/>
      <c r="F35" s="106"/>
      <c r="G35" s="106"/>
      <c r="H35" s="106"/>
      <c r="I35" s="106"/>
    </row>
  </sheetData>
  <mergeCells count="1">
    <mergeCell ref="B1:S1"/>
  </mergeCells>
  <phoneticPr fontId="2" type="noConversion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52"/>
  <sheetViews>
    <sheetView showGridLines="0" view="pageBreakPreview" zoomScaleNormal="100" zoomScaleSheetLayoutView="100" workbookViewId="0">
      <selection activeCell="B2" sqref="B2"/>
    </sheetView>
  </sheetViews>
  <sheetFormatPr defaultColWidth="9" defaultRowHeight="12.75"/>
  <cols>
    <col min="1" max="1" width="2.875" style="1" customWidth="1"/>
    <col min="2" max="2" width="31.875" style="1" customWidth="1"/>
    <col min="3" max="7" width="9" style="1" hidden="1" customWidth="1"/>
    <col min="8" max="14" width="9" style="1"/>
    <col min="15" max="15" width="3.5" style="1" customWidth="1"/>
    <col min="16" max="16" width="32.75" style="1" customWidth="1"/>
    <col min="17" max="20" width="0" style="1" hidden="1" customWidth="1"/>
    <col min="21" max="16384" width="9" style="1"/>
  </cols>
  <sheetData>
    <row r="2" spans="2:26">
      <c r="B2" s="66" t="s">
        <v>22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P2" s="4" t="s">
        <v>21</v>
      </c>
    </row>
    <row r="3" spans="2:26">
      <c r="B3" s="84" t="s">
        <v>20</v>
      </c>
      <c r="C3" s="85" t="s">
        <v>0</v>
      </c>
      <c r="D3" s="85" t="s">
        <v>1</v>
      </c>
      <c r="E3" s="85" t="s">
        <v>2</v>
      </c>
      <c r="F3" s="85" t="s">
        <v>3</v>
      </c>
      <c r="G3" s="85" t="s">
        <v>71</v>
      </c>
      <c r="H3" s="85" t="s">
        <v>4</v>
      </c>
      <c r="I3" s="85" t="s">
        <v>5</v>
      </c>
      <c r="J3" s="85" t="s">
        <v>6</v>
      </c>
      <c r="K3" s="85" t="s">
        <v>7</v>
      </c>
      <c r="L3" s="85" t="s">
        <v>72</v>
      </c>
      <c r="M3" s="85" t="s">
        <v>8</v>
      </c>
      <c r="N3" s="85" t="s">
        <v>9</v>
      </c>
      <c r="P3" s="19" t="s">
        <v>70</v>
      </c>
      <c r="Q3" s="17" t="s">
        <v>0</v>
      </c>
      <c r="R3" s="17" t="s">
        <v>1</v>
      </c>
      <c r="S3" s="17" t="s">
        <v>2</v>
      </c>
      <c r="T3" s="17" t="s">
        <v>3</v>
      </c>
      <c r="U3" s="17" t="s">
        <v>4</v>
      </c>
      <c r="V3" s="17" t="s">
        <v>5</v>
      </c>
      <c r="W3" s="17" t="s">
        <v>6</v>
      </c>
      <c r="X3" s="17" t="s">
        <v>7</v>
      </c>
      <c r="Y3" s="17" t="s">
        <v>8</v>
      </c>
      <c r="Z3" s="17" t="s">
        <v>9</v>
      </c>
    </row>
    <row r="4" spans="2:26">
      <c r="B4" s="68" t="s">
        <v>12</v>
      </c>
      <c r="C4" s="69">
        <v>8106.0896575400002</v>
      </c>
      <c r="D4" s="70">
        <v>8610.4123279399992</v>
      </c>
      <c r="E4" s="70">
        <v>8553.9553915500001</v>
      </c>
      <c r="F4" s="69">
        <v>9319.68304842</v>
      </c>
      <c r="G4" s="69">
        <f>SUM(C4:F4)</f>
        <v>34590.140425449994</v>
      </c>
      <c r="H4" s="69">
        <v>9126.1812733799998</v>
      </c>
      <c r="I4" s="69">
        <v>10001.758862769999</v>
      </c>
      <c r="J4" s="70">
        <v>9962.2443392599998</v>
      </c>
      <c r="K4" s="70">
        <v>9909.9484809200003</v>
      </c>
      <c r="L4" s="70">
        <f t="shared" ref="L4:L6" si="0">SUM(H4:K4)</f>
        <v>39000.132956329995</v>
      </c>
      <c r="M4" s="70">
        <v>9179.6054883600009</v>
      </c>
      <c r="N4" s="69">
        <v>9936.6689785500002</v>
      </c>
      <c r="P4" s="21" t="s">
        <v>26</v>
      </c>
      <c r="Q4" s="22"/>
      <c r="R4" s="23"/>
      <c r="S4" s="23"/>
      <c r="T4" s="22"/>
      <c r="U4" s="22"/>
      <c r="V4" s="22"/>
      <c r="W4" s="23"/>
      <c r="X4" s="23"/>
      <c r="Y4" s="23"/>
      <c r="Z4" s="24"/>
    </row>
    <row r="5" spans="2:26">
      <c r="B5" s="71" t="s">
        <v>13</v>
      </c>
      <c r="C5" s="72">
        <v>5168.5403507299998</v>
      </c>
      <c r="D5" s="73">
        <v>5509.9630296700007</v>
      </c>
      <c r="E5" s="73">
        <v>5405.4719671399998</v>
      </c>
      <c r="F5" s="72">
        <v>5870.6755466200002</v>
      </c>
      <c r="G5" s="72">
        <f t="shared" ref="G5:G6" si="1">SUM(C5:F5)</f>
        <v>21954.65089416</v>
      </c>
      <c r="H5" s="72">
        <v>5719.3079158399996</v>
      </c>
      <c r="I5" s="72">
        <v>6511.6531782500006</v>
      </c>
      <c r="J5" s="73">
        <v>6535.5085882499998</v>
      </c>
      <c r="K5" s="73">
        <v>6295.5433297300006</v>
      </c>
      <c r="L5" s="73">
        <f t="shared" si="0"/>
        <v>25062.013012070001</v>
      </c>
      <c r="M5" s="73">
        <v>5925.0438509800006</v>
      </c>
      <c r="N5" s="72">
        <v>6315.3215777699997</v>
      </c>
      <c r="P5" s="25" t="s">
        <v>27</v>
      </c>
      <c r="Q5" s="26">
        <v>46998.630390799997</v>
      </c>
      <c r="R5" s="26">
        <v>45886.345105330001</v>
      </c>
      <c r="S5" s="27">
        <v>56710.085564170004</v>
      </c>
      <c r="T5" s="26">
        <v>53855.695864649999</v>
      </c>
      <c r="U5" s="26">
        <v>56253.187300049998</v>
      </c>
      <c r="V5" s="26">
        <v>53656.239663300003</v>
      </c>
      <c r="W5" s="26">
        <v>54971.947681110003</v>
      </c>
      <c r="X5" s="26">
        <v>56437.144596639999</v>
      </c>
      <c r="Y5" s="26">
        <v>65336.033377059997</v>
      </c>
      <c r="Z5" s="28">
        <v>70819.053829020006</v>
      </c>
    </row>
    <row r="6" spans="2:26">
      <c r="B6" s="74" t="s">
        <v>10</v>
      </c>
      <c r="C6" s="75">
        <v>2937.54930681</v>
      </c>
      <c r="D6" s="75">
        <v>3100.449298269999</v>
      </c>
      <c r="E6" s="75">
        <v>3148.4834244100002</v>
      </c>
      <c r="F6" s="75">
        <v>3449.0075017999998</v>
      </c>
      <c r="G6" s="75">
        <f t="shared" si="1"/>
        <v>12635.489531289997</v>
      </c>
      <c r="H6" s="75">
        <v>3406.8733575400001</v>
      </c>
      <c r="I6" s="75">
        <v>3490.1056845199992</v>
      </c>
      <c r="J6" s="75">
        <v>3426.7357510100001</v>
      </c>
      <c r="K6" s="75">
        <v>3614.4051511899997</v>
      </c>
      <c r="L6" s="75">
        <f t="shared" si="0"/>
        <v>13938.119944259999</v>
      </c>
      <c r="M6" s="75">
        <v>3254.5616373799999</v>
      </c>
      <c r="N6" s="75">
        <v>3621.34740078</v>
      </c>
      <c r="P6" s="29" t="s">
        <v>28</v>
      </c>
      <c r="Q6" s="30">
        <v>20060.748178590002</v>
      </c>
      <c r="R6" s="30">
        <v>20117.064882769999</v>
      </c>
      <c r="S6" s="30">
        <v>34523.490612660004</v>
      </c>
      <c r="T6" s="31">
        <v>33228.841025670001</v>
      </c>
      <c r="U6" s="31">
        <v>33200.184167630003</v>
      </c>
      <c r="V6" s="31">
        <v>34463.307877040002</v>
      </c>
      <c r="W6" s="30">
        <v>32546.024712120001</v>
      </c>
      <c r="X6" s="30">
        <v>37405.137614179999</v>
      </c>
      <c r="Y6" s="30">
        <v>43303.451908809999</v>
      </c>
      <c r="Z6" s="32">
        <v>37111.058799810002</v>
      </c>
    </row>
    <row r="7" spans="2:26">
      <c r="B7" s="76" t="s">
        <v>11</v>
      </c>
      <c r="C7" s="77">
        <f>C6/C4</f>
        <v>0.3623879615096034</v>
      </c>
      <c r="D7" s="77">
        <f t="shared" ref="D7:N7" si="2">D6/D4</f>
        <v>0.36008139682339313</v>
      </c>
      <c r="E7" s="77">
        <f t="shared" si="2"/>
        <v>0.36807339766118263</v>
      </c>
      <c r="F7" s="77">
        <f t="shared" si="2"/>
        <v>0.37007776808297388</v>
      </c>
      <c r="G7" s="77">
        <f t="shared" si="2"/>
        <v>0.36529165177928352</v>
      </c>
      <c r="H7" s="77">
        <f t="shared" si="2"/>
        <v>0.37330765798806231</v>
      </c>
      <c r="I7" s="77">
        <f t="shared" si="2"/>
        <v>0.34894919307756739</v>
      </c>
      <c r="J7" s="77">
        <f t="shared" si="2"/>
        <v>0.34397226511556728</v>
      </c>
      <c r="K7" s="77">
        <f t="shared" si="2"/>
        <v>0.36472491841395049</v>
      </c>
      <c r="L7" s="77">
        <f t="shared" si="2"/>
        <v>0.35738647249913397</v>
      </c>
      <c r="M7" s="77">
        <f t="shared" si="2"/>
        <v>0.3545426479936285</v>
      </c>
      <c r="N7" s="77">
        <f t="shared" si="2"/>
        <v>0.36444279351534181</v>
      </c>
      <c r="P7" s="33" t="s">
        <v>29</v>
      </c>
      <c r="Q7" s="31">
        <v>8795.1482419500007</v>
      </c>
      <c r="R7" s="31">
        <v>8205.2693357600001</v>
      </c>
      <c r="S7" s="31">
        <v>5197.9155096300001</v>
      </c>
      <c r="T7" s="31">
        <v>4447.0226123499997</v>
      </c>
      <c r="U7" s="31">
        <v>4823.7197304499996</v>
      </c>
      <c r="V7" s="31">
        <v>2647.1704</v>
      </c>
      <c r="W7" s="31">
        <v>5906.3847426800003</v>
      </c>
      <c r="X7" s="31">
        <v>2899.1061887199999</v>
      </c>
      <c r="Y7" s="31">
        <v>4442.0443826500004</v>
      </c>
      <c r="Z7" s="32">
        <v>5107.7480735400004</v>
      </c>
    </row>
    <row r="8" spans="2:26">
      <c r="B8" s="5" t="s">
        <v>23</v>
      </c>
      <c r="C8" s="6">
        <v>224.65298622000003</v>
      </c>
      <c r="D8" s="7">
        <v>788.45291981000003</v>
      </c>
      <c r="E8" s="7">
        <v>174.63435549000002</v>
      </c>
      <c r="F8" s="6">
        <v>885.12707741000008</v>
      </c>
      <c r="G8" s="6">
        <f t="shared" ref="G8:G16" si="3">SUM(C8:F8)</f>
        <v>2072.8673389300002</v>
      </c>
      <c r="H8" s="6">
        <v>696.53034476000005</v>
      </c>
      <c r="I8" s="6">
        <v>296.69492745000002</v>
      </c>
      <c r="J8" s="7">
        <v>1073.5283278699999</v>
      </c>
      <c r="K8" s="7">
        <v>881.82043907000002</v>
      </c>
      <c r="L8" s="7">
        <f t="shared" ref="L8:L16" si="4">SUM(H8:K8)</f>
        <v>2948.5740391500003</v>
      </c>
      <c r="M8" s="7">
        <v>1500.46242108</v>
      </c>
      <c r="N8" s="6">
        <v>431.72977543000002</v>
      </c>
      <c r="P8" s="34" t="s">
        <v>53</v>
      </c>
      <c r="Q8" s="35">
        <v>5012.5320882799997</v>
      </c>
      <c r="R8" s="35">
        <v>4172.6916386499997</v>
      </c>
      <c r="S8" s="35">
        <v>2251.3536196499999</v>
      </c>
      <c r="T8" s="35">
        <v>2307.7446976000001</v>
      </c>
      <c r="U8" s="35">
        <v>2139.8004795100001</v>
      </c>
      <c r="V8" s="35">
        <v>419.84580799999998</v>
      </c>
      <c r="W8" s="35">
        <v>350.56302151</v>
      </c>
      <c r="X8" s="35">
        <v>129.20430454000001</v>
      </c>
      <c r="Y8" s="35">
        <v>20.430772229999999</v>
      </c>
      <c r="Z8" s="36">
        <v>7811.16606434</v>
      </c>
    </row>
    <row r="9" spans="2:26">
      <c r="B9" s="5" t="s">
        <v>24</v>
      </c>
      <c r="C9" s="8">
        <v>336.49138198000003</v>
      </c>
      <c r="D9" s="9">
        <v>502.10945617000004</v>
      </c>
      <c r="E9" s="9">
        <v>648.41344205999997</v>
      </c>
      <c r="F9" s="8">
        <v>986.64460544999997</v>
      </c>
      <c r="G9" s="8">
        <f t="shared" si="3"/>
        <v>2473.6588856600001</v>
      </c>
      <c r="H9" s="8">
        <v>558.62232295000001</v>
      </c>
      <c r="I9" s="8">
        <v>215.04376221999999</v>
      </c>
      <c r="J9" s="9">
        <v>291.37552565000004</v>
      </c>
      <c r="K9" s="9">
        <v>406.69168134</v>
      </c>
      <c r="L9" s="9">
        <f t="shared" si="4"/>
        <v>1471.73329216</v>
      </c>
      <c r="M9" s="9">
        <v>291.19178159000001</v>
      </c>
      <c r="N9" s="8">
        <v>593.76306141000009</v>
      </c>
      <c r="P9" s="33" t="s">
        <v>30</v>
      </c>
      <c r="Q9" s="31">
        <v>10313.88820506</v>
      </c>
      <c r="R9" s="31">
        <v>10540.71837081</v>
      </c>
      <c r="S9" s="31">
        <v>11489.11837871</v>
      </c>
      <c r="T9" s="31">
        <v>11015.510453020001</v>
      </c>
      <c r="U9" s="31">
        <v>12133.071539979999</v>
      </c>
      <c r="V9" s="31">
        <v>12755.49933538</v>
      </c>
      <c r="W9" s="31">
        <v>12413.288823929999</v>
      </c>
      <c r="X9" s="31">
        <v>12110.729098579999</v>
      </c>
      <c r="Y9" s="31">
        <v>13683.24066834</v>
      </c>
      <c r="Z9" s="32">
        <v>15884.79421683</v>
      </c>
    </row>
    <row r="10" spans="2:26">
      <c r="B10" s="78" t="s">
        <v>14</v>
      </c>
      <c r="C10" s="79">
        <v>2825.71091105</v>
      </c>
      <c r="D10" s="79">
        <v>3386.7927619099992</v>
      </c>
      <c r="E10" s="79">
        <v>2674.7043378400003</v>
      </c>
      <c r="F10" s="79">
        <v>3347.4899737599999</v>
      </c>
      <c r="G10" s="79">
        <f t="shared" si="3"/>
        <v>12234.69798456</v>
      </c>
      <c r="H10" s="79">
        <v>3544.78137935</v>
      </c>
      <c r="I10" s="79">
        <v>3571.7568497499992</v>
      </c>
      <c r="J10" s="79">
        <v>4208.8885532300001</v>
      </c>
      <c r="K10" s="79">
        <v>4089.5339089200002</v>
      </c>
      <c r="L10" s="79">
        <f t="shared" si="4"/>
        <v>15414.96069125</v>
      </c>
      <c r="M10" s="79">
        <v>4463.8322768699991</v>
      </c>
      <c r="N10" s="79">
        <v>3459.3141148</v>
      </c>
      <c r="P10" s="33" t="s">
        <v>69</v>
      </c>
      <c r="Q10" s="31">
        <v>814.73562862999995</v>
      </c>
      <c r="R10" s="31">
        <v>891.26861967000002</v>
      </c>
      <c r="S10" s="31">
        <v>740.83150934000003</v>
      </c>
      <c r="T10" s="31">
        <v>627.25505906000001</v>
      </c>
      <c r="U10" s="31">
        <v>458.29455465000001</v>
      </c>
      <c r="V10" s="31">
        <v>460.48851052999999</v>
      </c>
      <c r="W10" s="31">
        <v>512.35194140999999</v>
      </c>
      <c r="X10" s="31">
        <v>639.16531255999996</v>
      </c>
      <c r="Y10" s="31">
        <v>509.50660589</v>
      </c>
      <c r="Z10" s="32">
        <v>279.47032029000002</v>
      </c>
    </row>
    <row r="11" spans="2:26">
      <c r="B11" s="10" t="s">
        <v>15</v>
      </c>
      <c r="C11" s="11">
        <v>702.84066023000003</v>
      </c>
      <c r="D11" s="12">
        <v>843.45623669999998</v>
      </c>
      <c r="E11" s="12">
        <v>791.24762663999991</v>
      </c>
      <c r="F11" s="11">
        <v>892.92586507999988</v>
      </c>
      <c r="G11" s="11">
        <f t="shared" si="3"/>
        <v>3230.4703886499997</v>
      </c>
      <c r="H11" s="11">
        <v>973.04248862999998</v>
      </c>
      <c r="I11" s="11">
        <v>782.40398408999999</v>
      </c>
      <c r="J11" s="12">
        <v>1101.0452455299999</v>
      </c>
      <c r="K11" s="12">
        <v>1633.2235416200001</v>
      </c>
      <c r="L11" s="12">
        <f t="shared" si="4"/>
        <v>4489.7152598699995</v>
      </c>
      <c r="M11" s="12">
        <v>1193.18236761</v>
      </c>
      <c r="N11" s="11">
        <v>921.52839311000002</v>
      </c>
      <c r="P11" s="33" t="s">
        <v>31</v>
      </c>
      <c r="Q11" s="31">
        <v>329.34159301</v>
      </c>
      <c r="R11" s="31">
        <v>413.93282539</v>
      </c>
      <c r="S11" s="31">
        <v>678.24361924000004</v>
      </c>
      <c r="T11" s="31">
        <v>574.40292749000002</v>
      </c>
      <c r="U11" s="31">
        <v>622.96858699999996</v>
      </c>
      <c r="V11" s="31">
        <v>493.35240503</v>
      </c>
      <c r="W11" s="31">
        <v>743.67441745999997</v>
      </c>
      <c r="X11" s="31">
        <v>551.14731809</v>
      </c>
      <c r="Y11" s="31">
        <v>726.17442373999995</v>
      </c>
      <c r="Z11" s="32">
        <v>1294.8117929699999</v>
      </c>
    </row>
    <row r="12" spans="2:26">
      <c r="B12" s="80" t="s">
        <v>25</v>
      </c>
      <c r="C12" s="81">
        <v>2122.8702508199999</v>
      </c>
      <c r="D12" s="81">
        <v>2543.3365252099989</v>
      </c>
      <c r="E12" s="81">
        <v>1883.4567112000007</v>
      </c>
      <c r="F12" s="81">
        <v>2454.5641086800001</v>
      </c>
      <c r="G12" s="81">
        <f t="shared" si="3"/>
        <v>9004.2275959099989</v>
      </c>
      <c r="H12" s="81">
        <v>2571.7388907199997</v>
      </c>
      <c r="I12" s="81">
        <v>2789.3528656599992</v>
      </c>
      <c r="J12" s="81">
        <v>3107.8433077</v>
      </c>
      <c r="K12" s="81">
        <v>2456.3103673000001</v>
      </c>
      <c r="L12" s="81">
        <f t="shared" si="4"/>
        <v>10925.245431380001</v>
      </c>
      <c r="M12" s="81">
        <v>3270.6499092599993</v>
      </c>
      <c r="N12" s="81">
        <v>2537.7857216899997</v>
      </c>
      <c r="P12" s="33" t="s">
        <v>32</v>
      </c>
      <c r="Q12" s="31">
        <v>1672.23645528</v>
      </c>
      <c r="R12" s="31">
        <v>1545.3994322799999</v>
      </c>
      <c r="S12" s="31">
        <v>1829.13231494</v>
      </c>
      <c r="T12" s="31">
        <v>1654.9190894599999</v>
      </c>
      <c r="U12" s="31">
        <v>2875.1482408299998</v>
      </c>
      <c r="V12" s="31">
        <v>2416.5753273199998</v>
      </c>
      <c r="W12" s="31">
        <v>2499.660022</v>
      </c>
      <c r="X12" s="31">
        <v>2702.6547599700002</v>
      </c>
      <c r="Y12" s="31">
        <v>2651.1846154</v>
      </c>
      <c r="Z12" s="32">
        <v>3330.0045612399999</v>
      </c>
    </row>
    <row r="13" spans="2:26">
      <c r="B13" s="71" t="s">
        <v>16</v>
      </c>
      <c r="C13" s="82">
        <v>0</v>
      </c>
      <c r="D13" s="83">
        <v>0</v>
      </c>
      <c r="E13" s="83">
        <v>0</v>
      </c>
      <c r="F13" s="82">
        <v>0</v>
      </c>
      <c r="G13" s="82">
        <f t="shared" si="3"/>
        <v>0</v>
      </c>
      <c r="H13" s="82">
        <v>0</v>
      </c>
      <c r="I13" s="82">
        <v>0</v>
      </c>
      <c r="J13" s="83">
        <v>0</v>
      </c>
      <c r="K13" s="83">
        <v>0</v>
      </c>
      <c r="L13" s="83">
        <f t="shared" si="4"/>
        <v>0</v>
      </c>
      <c r="M13" s="83">
        <v>0</v>
      </c>
      <c r="N13" s="82">
        <v>0</v>
      </c>
      <c r="P13" s="37" t="s">
        <v>33</v>
      </c>
      <c r="Q13" s="26">
        <v>36675.254750139997</v>
      </c>
      <c r="R13" s="26">
        <v>39401.614549509999</v>
      </c>
      <c r="S13" s="26">
        <v>42432.342370359998</v>
      </c>
      <c r="T13" s="26">
        <v>44956.213228590001</v>
      </c>
      <c r="U13" s="26">
        <v>52708.22686535</v>
      </c>
      <c r="V13" s="26">
        <v>60709.518370170001</v>
      </c>
      <c r="W13" s="26">
        <v>63095.219766069997</v>
      </c>
      <c r="X13" s="26">
        <v>66558.126611219996</v>
      </c>
      <c r="Y13" s="26">
        <v>72324.305193349996</v>
      </c>
      <c r="Z13" s="28">
        <v>75935.399361310003</v>
      </c>
    </row>
    <row r="14" spans="2:26">
      <c r="B14" s="80" t="s">
        <v>17</v>
      </c>
      <c r="C14" s="81">
        <v>2122.8702508199999</v>
      </c>
      <c r="D14" s="81">
        <v>2543.3365252099989</v>
      </c>
      <c r="E14" s="81">
        <v>1883.4567112000007</v>
      </c>
      <c r="F14" s="81">
        <v>2454.5641086800001</v>
      </c>
      <c r="G14" s="81">
        <f t="shared" si="3"/>
        <v>9004.2275959099989</v>
      </c>
      <c r="H14" s="81">
        <v>2571.7388907199997</v>
      </c>
      <c r="I14" s="81">
        <v>2789.3528656599992</v>
      </c>
      <c r="J14" s="81">
        <v>3107.8433077</v>
      </c>
      <c r="K14" s="81">
        <v>2456.3103673000001</v>
      </c>
      <c r="L14" s="81">
        <f t="shared" si="4"/>
        <v>10925.245431380001</v>
      </c>
      <c r="M14" s="81">
        <v>3270.6499092599993</v>
      </c>
      <c r="N14" s="81">
        <v>2537.7857216899997</v>
      </c>
      <c r="P14" s="34" t="s">
        <v>54</v>
      </c>
      <c r="Q14" s="31">
        <v>12320.347592300001</v>
      </c>
      <c r="R14" s="31">
        <v>12929.582823369999</v>
      </c>
      <c r="S14" s="31">
        <v>13443.935075580001</v>
      </c>
      <c r="T14" s="31">
        <v>14573.02209262</v>
      </c>
      <c r="U14" s="31">
        <v>14906.30980761</v>
      </c>
      <c r="V14" s="31">
        <v>15902.948477710001</v>
      </c>
      <c r="W14" s="31">
        <v>16044.28888826</v>
      </c>
      <c r="X14" s="31">
        <v>15962.713177260001</v>
      </c>
      <c r="Y14" s="31">
        <v>16706.425354170002</v>
      </c>
      <c r="Z14" s="32">
        <v>18383.17559314</v>
      </c>
    </row>
    <row r="15" spans="2:26">
      <c r="B15" s="2" t="s">
        <v>18</v>
      </c>
      <c r="C15" s="13">
        <v>-476.20711032999998</v>
      </c>
      <c r="D15" s="14">
        <v>-169.65081721999999</v>
      </c>
      <c r="E15" s="14">
        <v>94.49773442</v>
      </c>
      <c r="F15" s="13">
        <v>-483.97601701999997</v>
      </c>
      <c r="G15" s="13">
        <f t="shared" si="3"/>
        <v>-1035.3362101499999</v>
      </c>
      <c r="H15" s="13">
        <v>260.68527676000002</v>
      </c>
      <c r="I15" s="13">
        <v>124.28043325</v>
      </c>
      <c r="J15" s="14">
        <v>-265.00437966000004</v>
      </c>
      <c r="K15" s="14">
        <v>-135.45388026000001</v>
      </c>
      <c r="L15" s="14">
        <f t="shared" si="4"/>
        <v>-15.492549910000037</v>
      </c>
      <c r="M15" s="14">
        <v>-835.8400320799999</v>
      </c>
      <c r="N15" s="13">
        <v>743.35609142999999</v>
      </c>
      <c r="P15" s="33" t="s">
        <v>55</v>
      </c>
      <c r="Q15" s="31">
        <v>0</v>
      </c>
      <c r="R15" s="31">
        <v>0</v>
      </c>
      <c r="S15" s="31">
        <v>0</v>
      </c>
      <c r="T15" s="31">
        <v>0</v>
      </c>
      <c r="U15" s="31">
        <v>5787.7947073799996</v>
      </c>
      <c r="V15" s="31">
        <v>6852.2722239100003</v>
      </c>
      <c r="W15" s="31">
        <v>7137.6915348700004</v>
      </c>
      <c r="X15" s="31">
        <v>6973.5130466399996</v>
      </c>
      <c r="Y15" s="31">
        <v>8341.0513258999999</v>
      </c>
      <c r="Z15" s="32">
        <v>7427.6634811800004</v>
      </c>
    </row>
    <row r="16" spans="2:26">
      <c r="B16" s="3" t="s">
        <v>19</v>
      </c>
      <c r="C16" s="65">
        <v>1646.6631404900002</v>
      </c>
      <c r="D16" s="65">
        <v>2373.6857079899987</v>
      </c>
      <c r="E16" s="65">
        <v>1977.9544456200008</v>
      </c>
      <c r="F16" s="65">
        <v>1970.5880916599999</v>
      </c>
      <c r="G16" s="65">
        <f t="shared" si="3"/>
        <v>7968.89138576</v>
      </c>
      <c r="H16" s="65">
        <v>2832.4241674800001</v>
      </c>
      <c r="I16" s="65">
        <v>2913.6332989099988</v>
      </c>
      <c r="J16" s="65">
        <v>2842.8389280400002</v>
      </c>
      <c r="K16" s="65">
        <v>2320.85648704</v>
      </c>
      <c r="L16" s="65">
        <f t="shared" si="4"/>
        <v>10909.75288147</v>
      </c>
      <c r="M16" s="65">
        <v>2434.8098771799996</v>
      </c>
      <c r="N16" s="65">
        <v>3281.1418131199998</v>
      </c>
      <c r="P16" s="33" t="s">
        <v>56</v>
      </c>
      <c r="Q16" s="31">
        <v>3490.0013824799998</v>
      </c>
      <c r="R16" s="31">
        <v>3525.5219149999998</v>
      </c>
      <c r="S16" s="31">
        <v>3479.9710599</v>
      </c>
      <c r="T16" s="31">
        <v>3069.6347019700002</v>
      </c>
      <c r="U16" s="31">
        <v>3151.4235618100001</v>
      </c>
      <c r="V16" s="31">
        <v>3517.4463606099998</v>
      </c>
      <c r="W16" s="31">
        <v>3499.9906569999998</v>
      </c>
      <c r="X16" s="31">
        <v>3414.4283332700002</v>
      </c>
      <c r="Y16" s="31">
        <v>3717.7122785500001</v>
      </c>
      <c r="Z16" s="32">
        <v>5840.4468767099997</v>
      </c>
    </row>
    <row r="17" spans="2:26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P17" s="33" t="s">
        <v>34</v>
      </c>
      <c r="Q17" s="31">
        <v>222.02201622999999</v>
      </c>
      <c r="R17" s="31">
        <v>233.44859294</v>
      </c>
      <c r="S17" s="31">
        <v>257.68719196000001</v>
      </c>
      <c r="T17" s="31">
        <v>259.90573425000002</v>
      </c>
      <c r="U17" s="31">
        <v>262.53370590999998</v>
      </c>
      <c r="V17" s="31">
        <v>283.35927263999997</v>
      </c>
      <c r="W17" s="31">
        <v>241.40351165999999</v>
      </c>
      <c r="X17" s="31">
        <v>240.34591005999999</v>
      </c>
      <c r="Y17" s="31">
        <v>259.48702911999999</v>
      </c>
      <c r="Z17" s="32">
        <v>159.28787796</v>
      </c>
    </row>
    <row r="18" spans="2:26">
      <c r="P18" s="33" t="s">
        <v>53</v>
      </c>
      <c r="Q18" s="31">
        <v>4242.9537510299997</v>
      </c>
      <c r="R18" s="31">
        <v>4773.2299146200003</v>
      </c>
      <c r="S18" s="31">
        <v>5358.56416782</v>
      </c>
      <c r="T18" s="31">
        <v>5533.9953941399999</v>
      </c>
      <c r="U18" s="31">
        <v>6088.2656287299997</v>
      </c>
      <c r="V18" s="31">
        <v>8084.3321090500003</v>
      </c>
      <c r="W18" s="31">
        <v>9294.0064817099992</v>
      </c>
      <c r="X18" s="31">
        <v>12290.97428653</v>
      </c>
      <c r="Y18" s="31">
        <v>13237.810591699999</v>
      </c>
      <c r="Z18" s="32">
        <v>14276.617883589999</v>
      </c>
    </row>
    <row r="19" spans="2:26">
      <c r="P19" s="33" t="s">
        <v>30</v>
      </c>
      <c r="Q19" s="31">
        <v>781.19647757999996</v>
      </c>
      <c r="R19" s="31">
        <v>905.90509394000003</v>
      </c>
      <c r="S19" s="31">
        <v>1104.1460463400001</v>
      </c>
      <c r="T19" s="31">
        <v>1131.6098827599999</v>
      </c>
      <c r="U19" s="31">
        <v>1157.4305956999999</v>
      </c>
      <c r="V19" s="31">
        <v>1255.9330854299999</v>
      </c>
      <c r="W19" s="31">
        <v>1326.5362562299999</v>
      </c>
      <c r="X19" s="31">
        <v>1248.2135616099999</v>
      </c>
      <c r="Y19" s="31">
        <v>1463.87210635</v>
      </c>
      <c r="Z19" s="32">
        <v>1574.65961266</v>
      </c>
    </row>
    <row r="20" spans="2:26">
      <c r="P20" s="33" t="s">
        <v>57</v>
      </c>
      <c r="Q20" s="31">
        <v>7145.5040459600004</v>
      </c>
      <c r="R20" s="31">
        <v>6896.9319568999999</v>
      </c>
      <c r="S20" s="31">
        <v>7663.8809675299999</v>
      </c>
      <c r="T20" s="31">
        <v>6666.5132223700002</v>
      </c>
      <c r="U20" s="31">
        <v>6945.6441653600004</v>
      </c>
      <c r="V20" s="31">
        <v>7075.7277035500001</v>
      </c>
      <c r="W20" s="31">
        <v>6851.1327503900002</v>
      </c>
      <c r="X20" s="31">
        <v>6756.0243331499996</v>
      </c>
      <c r="Y20" s="31">
        <v>5861.8630485200001</v>
      </c>
      <c r="Z20" s="32">
        <v>5574.5446679899997</v>
      </c>
    </row>
    <row r="21" spans="2:26">
      <c r="P21" s="34" t="s">
        <v>68</v>
      </c>
      <c r="Q21" s="35">
        <v>5802.7305633899996</v>
      </c>
      <c r="R21" s="35">
        <v>7368.2885910300001</v>
      </c>
      <c r="S21" s="35">
        <v>8306.3590991300007</v>
      </c>
      <c r="T21" s="35">
        <v>10013.62122331</v>
      </c>
      <c r="U21" s="35">
        <v>10863.753218379999</v>
      </c>
      <c r="V21" s="35">
        <v>14047.966226070001</v>
      </c>
      <c r="W21" s="35">
        <v>14624.613741409999</v>
      </c>
      <c r="X21" s="35">
        <v>15582.68184714</v>
      </c>
      <c r="Y21" s="35">
        <v>18413.151959179999</v>
      </c>
      <c r="Z21" s="36">
        <v>18242.806423589998</v>
      </c>
    </row>
    <row r="22" spans="2:26">
      <c r="P22" s="33" t="s">
        <v>35</v>
      </c>
      <c r="Q22" s="31">
        <v>2364.5403297299999</v>
      </c>
      <c r="R22" s="31">
        <v>2436.6228565400002</v>
      </c>
      <c r="S22" s="31">
        <v>2547.5883832999998</v>
      </c>
      <c r="T22" s="31">
        <v>3401.78774174</v>
      </c>
      <c r="U22" s="31">
        <v>3221.6770782899998</v>
      </c>
      <c r="V22" s="31">
        <v>3349.5142251100001</v>
      </c>
      <c r="W22" s="31">
        <v>3847.52785864</v>
      </c>
      <c r="X22" s="31">
        <v>3812.7941798500001</v>
      </c>
      <c r="Y22" s="31">
        <v>4009.79071574</v>
      </c>
      <c r="Z22" s="32">
        <v>4050.6483402899999</v>
      </c>
    </row>
    <row r="23" spans="2:26">
      <c r="P23" s="38" t="s">
        <v>36</v>
      </c>
      <c r="Q23" s="39">
        <v>305.95859144000002</v>
      </c>
      <c r="R23" s="39">
        <v>332.08280516999997</v>
      </c>
      <c r="S23" s="39">
        <v>270.2103788</v>
      </c>
      <c r="T23" s="39">
        <v>306.12323543000002</v>
      </c>
      <c r="U23" s="39">
        <v>323.39439618</v>
      </c>
      <c r="V23" s="39">
        <v>340.01868609000002</v>
      </c>
      <c r="W23" s="39">
        <v>228.02808590000001</v>
      </c>
      <c r="X23" s="39">
        <v>276.43793570999998</v>
      </c>
      <c r="Y23" s="39">
        <v>313.14078411999998</v>
      </c>
      <c r="Z23" s="40">
        <v>405.5486042</v>
      </c>
    </row>
    <row r="24" spans="2:26">
      <c r="P24" s="41" t="s">
        <v>37</v>
      </c>
      <c r="Q24" s="42">
        <v>83673.885140939994</v>
      </c>
      <c r="R24" s="42">
        <v>85287.95965484</v>
      </c>
      <c r="S24" s="42">
        <v>99142.427934530002</v>
      </c>
      <c r="T24" s="42">
        <v>98811.909093239999</v>
      </c>
      <c r="U24" s="42">
        <v>108961.4141654</v>
      </c>
      <c r="V24" s="42">
        <v>114365.75803347</v>
      </c>
      <c r="W24" s="42">
        <v>118067.16744718001</v>
      </c>
      <c r="X24" s="42">
        <v>122995.27120786</v>
      </c>
      <c r="Y24" s="42">
        <v>137660.33857041001</v>
      </c>
      <c r="Z24" s="42">
        <v>146754.45319033001</v>
      </c>
    </row>
    <row r="25" spans="2:26">
      <c r="P25" s="43" t="s">
        <v>38</v>
      </c>
      <c r="Q25" s="44"/>
      <c r="R25" s="44"/>
      <c r="S25" s="44"/>
      <c r="T25" s="44"/>
      <c r="U25" s="44"/>
      <c r="V25" s="44"/>
      <c r="W25" s="44"/>
      <c r="X25" s="44"/>
      <c r="Y25" s="44"/>
      <c r="Z25" s="45"/>
    </row>
    <row r="26" spans="2:26">
      <c r="P26" s="37" t="s">
        <v>39</v>
      </c>
      <c r="Q26" s="46">
        <v>25117.30430285</v>
      </c>
      <c r="R26" s="46">
        <v>23419.42708546</v>
      </c>
      <c r="S26" s="46">
        <v>28636.717741870001</v>
      </c>
      <c r="T26" s="46">
        <v>26196.716525870001</v>
      </c>
      <c r="U26" s="46">
        <v>30217.873933269999</v>
      </c>
      <c r="V26" s="46">
        <v>32161.122788429999</v>
      </c>
      <c r="W26" s="46">
        <v>33436.250303350003</v>
      </c>
      <c r="X26" s="46">
        <v>37731.1883074</v>
      </c>
      <c r="Y26" s="46">
        <v>40971.117572269999</v>
      </c>
      <c r="Z26" s="47">
        <v>45628.479273609999</v>
      </c>
    </row>
    <row r="27" spans="2:26">
      <c r="P27" s="48" t="s">
        <v>40</v>
      </c>
      <c r="Q27" s="31">
        <v>7376.45003567</v>
      </c>
      <c r="R27" s="31">
        <v>7242.6457339899998</v>
      </c>
      <c r="S27" s="31">
        <v>9188.4452886700001</v>
      </c>
      <c r="T27" s="31">
        <v>8962.7625865600003</v>
      </c>
      <c r="U27" s="31">
        <v>9888.2825410400001</v>
      </c>
      <c r="V27" s="31">
        <v>11385.19366107</v>
      </c>
      <c r="W27" s="31">
        <v>11368.43887115</v>
      </c>
      <c r="X27" s="31">
        <v>12110.703615640001</v>
      </c>
      <c r="Y27" s="31">
        <v>11217.99769876</v>
      </c>
      <c r="Z27" s="32">
        <v>13722.850375739999</v>
      </c>
    </row>
    <row r="28" spans="2:26">
      <c r="P28" s="33" t="s">
        <v>58</v>
      </c>
      <c r="Q28" s="31">
        <v>23.188944889999998</v>
      </c>
      <c r="R28" s="31">
        <v>70.373787280000002</v>
      </c>
      <c r="S28" s="31">
        <v>65.910109169999998</v>
      </c>
      <c r="T28" s="31">
        <v>74.184098820000003</v>
      </c>
      <c r="U28" s="31">
        <v>101.68479194</v>
      </c>
      <c r="V28" s="31">
        <v>5.2404157900000001</v>
      </c>
      <c r="W28" s="31">
        <v>4.8984310000000004</v>
      </c>
      <c r="X28" s="31">
        <v>6.4903836799999999</v>
      </c>
      <c r="Y28" s="31">
        <v>3.3955816099999998</v>
      </c>
      <c r="Z28" s="32">
        <v>4.9192755100000003</v>
      </c>
    </row>
    <row r="29" spans="2:26">
      <c r="P29" s="33" t="s">
        <v>59</v>
      </c>
      <c r="Q29" s="31">
        <v>4247.6924211100004</v>
      </c>
      <c r="R29" s="31">
        <v>4411.7853302200001</v>
      </c>
      <c r="S29" s="31">
        <v>6960.3880360100002</v>
      </c>
      <c r="T29" s="31">
        <v>3498.7300938899998</v>
      </c>
      <c r="U29" s="31">
        <v>3646.3673188500002</v>
      </c>
      <c r="V29" s="31">
        <v>4583.9993515300002</v>
      </c>
      <c r="W29" s="31">
        <v>4950.7704758899999</v>
      </c>
      <c r="X29" s="31">
        <v>5595.8477648300004</v>
      </c>
      <c r="Y29" s="31">
        <v>6535.0157623599998</v>
      </c>
      <c r="Z29" s="32">
        <v>8139.5355961200003</v>
      </c>
    </row>
    <row r="30" spans="2:26">
      <c r="P30" s="33" t="s">
        <v>60</v>
      </c>
      <c r="Q30" s="31">
        <v>3591.8586208800002</v>
      </c>
      <c r="R30" s="31">
        <v>2029.4230743999999</v>
      </c>
      <c r="S30" s="31">
        <v>2403.0533925999998</v>
      </c>
      <c r="T30" s="31">
        <v>2779.9209367399999</v>
      </c>
      <c r="U30" s="31">
        <v>3301.79165212</v>
      </c>
      <c r="V30" s="31">
        <v>1886.1237347599999</v>
      </c>
      <c r="W30" s="31">
        <v>1472.0868107199999</v>
      </c>
      <c r="X30" s="31">
        <v>3137.81745056</v>
      </c>
      <c r="Y30" s="31">
        <v>3599.58356353</v>
      </c>
      <c r="Z30" s="32">
        <v>2101.0265129999998</v>
      </c>
    </row>
    <row r="31" spans="2:26">
      <c r="P31" s="33" t="s">
        <v>61</v>
      </c>
      <c r="Q31" s="31">
        <v>44.766762980000003</v>
      </c>
      <c r="R31" s="31">
        <v>65.986748250000005</v>
      </c>
      <c r="S31" s="31">
        <v>64.484006969999996</v>
      </c>
      <c r="T31" s="31">
        <v>24.62733532</v>
      </c>
      <c r="U31" s="31">
        <v>26.08958762</v>
      </c>
      <c r="V31" s="31">
        <v>42.124459209999998</v>
      </c>
      <c r="W31" s="31">
        <v>41.66074004</v>
      </c>
      <c r="X31" s="31">
        <v>38.224011930000003</v>
      </c>
      <c r="Y31" s="31">
        <v>58.824543159999997</v>
      </c>
      <c r="Z31" s="32">
        <v>111.66740633000001</v>
      </c>
    </row>
    <row r="32" spans="2:26">
      <c r="P32" s="48" t="s">
        <v>62</v>
      </c>
      <c r="Q32" s="31">
        <v>0</v>
      </c>
      <c r="R32" s="31">
        <v>0</v>
      </c>
      <c r="S32" s="31">
        <v>0</v>
      </c>
      <c r="T32" s="31">
        <v>0</v>
      </c>
      <c r="U32" s="31">
        <v>1286.59800756</v>
      </c>
      <c r="V32" s="31">
        <v>1502.73641954</v>
      </c>
      <c r="W32" s="31">
        <v>1604.9259894300001</v>
      </c>
      <c r="X32" s="31">
        <v>1689.3730121000001</v>
      </c>
      <c r="Y32" s="31">
        <v>1949.21929432</v>
      </c>
      <c r="Z32" s="32">
        <v>1915.2515524400001</v>
      </c>
    </row>
    <row r="33" spans="16:26">
      <c r="P33" s="34" t="s">
        <v>41</v>
      </c>
      <c r="Q33" s="35">
        <v>9833.3475173200004</v>
      </c>
      <c r="R33" s="35">
        <v>9599.2124113200007</v>
      </c>
      <c r="S33" s="35">
        <v>9954.4369084499995</v>
      </c>
      <c r="T33" s="35">
        <v>10856.49147454</v>
      </c>
      <c r="U33" s="35">
        <v>11967.06003414</v>
      </c>
      <c r="V33" s="35">
        <v>12755.70474653</v>
      </c>
      <c r="W33" s="35">
        <v>13993.46898512</v>
      </c>
      <c r="X33" s="35">
        <v>15152.73206866</v>
      </c>
      <c r="Y33" s="35">
        <v>17607.081128530001</v>
      </c>
      <c r="Z33" s="36">
        <v>19633.228554469999</v>
      </c>
    </row>
    <row r="34" spans="16:26">
      <c r="P34" s="49" t="s">
        <v>42</v>
      </c>
      <c r="Q34" s="50">
        <v>4778.0251719400003</v>
      </c>
      <c r="R34" s="50">
        <v>5034.6947297400002</v>
      </c>
      <c r="S34" s="50">
        <v>11745.942729390001</v>
      </c>
      <c r="T34" s="50">
        <v>13123.787434440001</v>
      </c>
      <c r="U34" s="50">
        <v>18258.5430031</v>
      </c>
      <c r="V34" s="50">
        <v>19508.885731720002</v>
      </c>
      <c r="W34" s="50">
        <v>20255.749064110001</v>
      </c>
      <c r="X34" s="50">
        <v>20224.822214659998</v>
      </c>
      <c r="Y34" s="50">
        <v>22136.855587999999</v>
      </c>
      <c r="Z34" s="51">
        <v>21547.46122202</v>
      </c>
    </row>
    <row r="35" spans="16:26">
      <c r="P35" s="52" t="s">
        <v>40</v>
      </c>
      <c r="Q35" s="53">
        <v>90.659381929999995</v>
      </c>
      <c r="R35" s="53">
        <v>74.218004410000006</v>
      </c>
      <c r="S35" s="53">
        <v>108.55524834000001</v>
      </c>
      <c r="T35" s="53">
        <v>233.70588587</v>
      </c>
      <c r="U35" s="53">
        <v>305.07620213000001</v>
      </c>
      <c r="V35" s="53">
        <v>241.90558485</v>
      </c>
      <c r="W35" s="53">
        <v>297.68423745000001</v>
      </c>
      <c r="X35" s="53">
        <v>424.69680072</v>
      </c>
      <c r="Y35" s="53">
        <v>396.23784849999998</v>
      </c>
      <c r="Z35" s="54">
        <v>524.85104921000004</v>
      </c>
    </row>
    <row r="36" spans="16:26">
      <c r="P36" s="52" t="s">
        <v>58</v>
      </c>
      <c r="Q36" s="53">
        <v>22.93622654</v>
      </c>
      <c r="R36" s="53">
        <v>22.808404329999998</v>
      </c>
      <c r="S36" s="53">
        <v>23.3791844</v>
      </c>
      <c r="T36" s="53">
        <v>27.852340160000001</v>
      </c>
      <c r="U36" s="53">
        <v>29.74553697</v>
      </c>
      <c r="V36" s="53">
        <v>30.099687660000001</v>
      </c>
      <c r="W36" s="53">
        <v>31.241573639999999</v>
      </c>
      <c r="X36" s="53">
        <v>83.397347920000001</v>
      </c>
      <c r="Y36" s="53">
        <v>84.904468019999996</v>
      </c>
      <c r="Z36" s="54">
        <v>86.492637799999997</v>
      </c>
    </row>
    <row r="37" spans="16:26">
      <c r="P37" s="52" t="s">
        <v>65</v>
      </c>
      <c r="Q37" s="53">
        <v>1009.7745406</v>
      </c>
      <c r="R37" s="53">
        <v>1203.14496818</v>
      </c>
      <c r="S37" s="53">
        <v>7877.7896781999998</v>
      </c>
      <c r="T37" s="53">
        <v>8116.2353743100002</v>
      </c>
      <c r="U37" s="53">
        <v>8454.7810878199998</v>
      </c>
      <c r="V37" s="53">
        <v>8565.6246500300003</v>
      </c>
      <c r="W37" s="53">
        <v>8862.1205832899996</v>
      </c>
      <c r="X37" s="53">
        <v>8023.1006481799996</v>
      </c>
      <c r="Y37" s="53">
        <v>8513.8935376699992</v>
      </c>
      <c r="Z37" s="54">
        <v>7923.2713131199998</v>
      </c>
    </row>
    <row r="38" spans="16:26">
      <c r="P38" s="52" t="s">
        <v>66</v>
      </c>
      <c r="Q38" s="53">
        <v>2960.0051933700001</v>
      </c>
      <c r="R38" s="53">
        <v>3074.92530975</v>
      </c>
      <c r="S38" s="53">
        <v>3209.5043960500002</v>
      </c>
      <c r="T38" s="53">
        <v>3447.8026083999998</v>
      </c>
      <c r="U38" s="53">
        <v>3552.1030742100002</v>
      </c>
      <c r="V38" s="53">
        <v>3708.6301195999999</v>
      </c>
      <c r="W38" s="53">
        <v>3888.9995895500001</v>
      </c>
      <c r="X38" s="53">
        <v>4734.3795542199996</v>
      </c>
      <c r="Y38" s="53">
        <v>4952.7142831800002</v>
      </c>
      <c r="Z38" s="54">
        <v>5181.9988613899995</v>
      </c>
    </row>
    <row r="39" spans="16:26">
      <c r="P39" s="52" t="s">
        <v>61</v>
      </c>
      <c r="Q39" s="53">
        <v>364.93502208000001</v>
      </c>
      <c r="R39" s="53">
        <v>360.16308741</v>
      </c>
      <c r="S39" s="53">
        <v>352.69648176999999</v>
      </c>
      <c r="T39" s="53">
        <v>424.23909342000002</v>
      </c>
      <c r="U39" s="53">
        <v>466.95329570000001</v>
      </c>
      <c r="V39" s="53">
        <v>550.22968086000003</v>
      </c>
      <c r="W39" s="53">
        <v>581.36370721000003</v>
      </c>
      <c r="X39" s="53">
        <v>590.46834258000001</v>
      </c>
      <c r="Y39" s="53">
        <v>655.98462232999998</v>
      </c>
      <c r="Z39" s="54">
        <v>650.55901065</v>
      </c>
    </row>
    <row r="40" spans="16:26">
      <c r="P40" s="52" t="s">
        <v>67</v>
      </c>
      <c r="Q40" s="53">
        <v>0</v>
      </c>
      <c r="R40" s="53">
        <v>0</v>
      </c>
      <c r="S40" s="53">
        <v>0</v>
      </c>
      <c r="T40" s="53">
        <v>0</v>
      </c>
      <c r="U40" s="53">
        <v>4559.77866455</v>
      </c>
      <c r="V40" s="53">
        <v>5518.0661919200002</v>
      </c>
      <c r="W40" s="53">
        <v>5726.6537588700003</v>
      </c>
      <c r="X40" s="53">
        <v>5552.8796823599996</v>
      </c>
      <c r="Y40" s="53">
        <v>6701.6691883200001</v>
      </c>
      <c r="Z40" s="54">
        <v>6340.1997012000002</v>
      </c>
    </row>
    <row r="41" spans="16:26">
      <c r="P41" s="52" t="s">
        <v>43</v>
      </c>
      <c r="Q41" s="53">
        <v>318.13774635999999</v>
      </c>
      <c r="R41" s="53">
        <v>287.93446012999999</v>
      </c>
      <c r="S41" s="53">
        <v>162.97927709000001</v>
      </c>
      <c r="T41" s="53">
        <v>862.44846912000003</v>
      </c>
      <c r="U41" s="53">
        <v>878.66289855000002</v>
      </c>
      <c r="V41" s="53">
        <v>882.97128150000003</v>
      </c>
      <c r="W41" s="53">
        <v>856.25943745999996</v>
      </c>
      <c r="X41" s="53">
        <v>804.53751123999996</v>
      </c>
      <c r="Y41" s="53">
        <v>821.09721348999994</v>
      </c>
      <c r="Z41" s="54">
        <v>829.51044077999995</v>
      </c>
    </row>
    <row r="42" spans="16:26">
      <c r="P42" s="55" t="s">
        <v>44</v>
      </c>
      <c r="Q42" s="56">
        <v>11.57706106</v>
      </c>
      <c r="R42" s="56">
        <v>11.50049553</v>
      </c>
      <c r="S42" s="56">
        <v>11.03846354</v>
      </c>
      <c r="T42" s="56">
        <v>11.50366316</v>
      </c>
      <c r="U42" s="56">
        <v>11.442243169999999</v>
      </c>
      <c r="V42" s="56">
        <v>11.3585353</v>
      </c>
      <c r="W42" s="56">
        <v>11.42617664</v>
      </c>
      <c r="X42" s="56">
        <v>11.36232744</v>
      </c>
      <c r="Y42" s="56">
        <v>10.35442649</v>
      </c>
      <c r="Z42" s="57">
        <v>10.57820787</v>
      </c>
    </row>
    <row r="43" spans="16:26">
      <c r="P43" s="58" t="s">
        <v>45</v>
      </c>
      <c r="Q43" s="59">
        <v>29895.32947479</v>
      </c>
      <c r="R43" s="59">
        <v>28454.1218152</v>
      </c>
      <c r="S43" s="59">
        <v>40382.660471260002</v>
      </c>
      <c r="T43" s="59">
        <v>39320.503960310001</v>
      </c>
      <c r="U43" s="59">
        <v>48476.416936369998</v>
      </c>
      <c r="V43" s="59">
        <v>51670.008520149997</v>
      </c>
      <c r="W43" s="59">
        <v>53691.999367459997</v>
      </c>
      <c r="X43" s="59">
        <v>57956.010522060002</v>
      </c>
      <c r="Y43" s="59">
        <v>63107.973160269998</v>
      </c>
      <c r="Z43" s="59">
        <v>67175.940495629999</v>
      </c>
    </row>
    <row r="44" spans="16:26">
      <c r="P44" s="60" t="s">
        <v>46</v>
      </c>
      <c r="Q44" s="61"/>
      <c r="R44" s="61"/>
      <c r="S44" s="61"/>
      <c r="T44" s="61"/>
      <c r="U44" s="61"/>
      <c r="V44" s="61"/>
      <c r="W44" s="61"/>
      <c r="X44" s="61"/>
      <c r="Y44" s="61"/>
      <c r="Z44" s="62"/>
    </row>
    <row r="45" spans="16:26">
      <c r="P45" s="52" t="s">
        <v>47</v>
      </c>
      <c r="Q45" s="53">
        <v>48079.86998571</v>
      </c>
      <c r="R45" s="53">
        <v>50720.413274849998</v>
      </c>
      <c r="S45" s="53">
        <v>51641.263122539996</v>
      </c>
      <c r="T45" s="53">
        <v>52402.800062280003</v>
      </c>
      <c r="U45" s="53">
        <v>52824.514065709998</v>
      </c>
      <c r="V45" s="53">
        <v>54920.82231376</v>
      </c>
      <c r="W45" s="53">
        <v>56819.101836989998</v>
      </c>
      <c r="X45" s="53">
        <v>58052.276232709999</v>
      </c>
      <c r="Y45" s="53">
        <v>66405.884428420002</v>
      </c>
      <c r="Z45" s="54">
        <v>69135.183035159993</v>
      </c>
    </row>
    <row r="46" spans="16:26">
      <c r="P46" s="52" t="s">
        <v>64</v>
      </c>
      <c r="Q46" s="53">
        <v>164.81339500000001</v>
      </c>
      <c r="R46" s="53">
        <v>164.81339500000001</v>
      </c>
      <c r="S46" s="53">
        <v>164.81339500000001</v>
      </c>
      <c r="T46" s="53">
        <v>164.81339500000001</v>
      </c>
      <c r="U46" s="53">
        <v>164.81339500000001</v>
      </c>
      <c r="V46" s="53">
        <v>164.81339500000001</v>
      </c>
      <c r="W46" s="53">
        <v>164.81339500000001</v>
      </c>
      <c r="X46" s="53">
        <v>164.81339500000001</v>
      </c>
      <c r="Y46" s="53">
        <v>164.81339500000001</v>
      </c>
      <c r="Z46" s="54">
        <v>164.81339500000001</v>
      </c>
    </row>
    <row r="47" spans="16:26">
      <c r="P47" s="52" t="s">
        <v>63</v>
      </c>
      <c r="Q47" s="53">
        <v>15133.677652439999</v>
      </c>
      <c r="R47" s="53">
        <v>15235.0744992</v>
      </c>
      <c r="S47" s="53">
        <v>15577.118262</v>
      </c>
      <c r="T47" s="53">
        <v>15409.855179820001</v>
      </c>
      <c r="U47" s="53">
        <v>15460.667381609999</v>
      </c>
      <c r="V47" s="53">
        <v>15845.79544084</v>
      </c>
      <c r="W47" s="53">
        <v>16123.29053703</v>
      </c>
      <c r="X47" s="53">
        <v>15753.07844438</v>
      </c>
      <c r="Y47" s="53">
        <v>22338.039773470002</v>
      </c>
      <c r="Z47" s="54">
        <v>22346.05243639</v>
      </c>
    </row>
    <row r="48" spans="16:26">
      <c r="P48" s="52" t="s">
        <v>48</v>
      </c>
      <c r="Q48" s="63">
        <v>-14554.99125494</v>
      </c>
      <c r="R48" s="63">
        <v>-14657.962742379999</v>
      </c>
      <c r="S48" s="63">
        <v>-15068.850897120001</v>
      </c>
      <c r="T48" s="63">
        <v>-15463.896642989999</v>
      </c>
      <c r="U48" s="63">
        <v>-15899.54626648</v>
      </c>
      <c r="V48" s="63">
        <v>-15083.07898022</v>
      </c>
      <c r="W48" s="63">
        <v>-14716.486805709999</v>
      </c>
      <c r="X48" s="63">
        <v>-14986.53013809</v>
      </c>
      <c r="Y48" s="63">
        <v>-14121.45999386</v>
      </c>
      <c r="Z48" s="64">
        <v>-13249.56112968</v>
      </c>
    </row>
    <row r="49" spans="16:26">
      <c r="P49" s="52" t="s">
        <v>49</v>
      </c>
      <c r="Q49" s="53">
        <v>47336.370193210001</v>
      </c>
      <c r="R49" s="53">
        <v>49978.488123030002</v>
      </c>
      <c r="S49" s="53">
        <v>50968.182362660002</v>
      </c>
      <c r="T49" s="53">
        <v>52292.028130450002</v>
      </c>
      <c r="U49" s="53">
        <v>53098.57955558</v>
      </c>
      <c r="V49" s="53">
        <v>53993.29245814</v>
      </c>
      <c r="W49" s="53">
        <v>55247.484710670004</v>
      </c>
      <c r="X49" s="53">
        <v>57120.91453142</v>
      </c>
      <c r="Y49" s="53">
        <v>58024.491253810003</v>
      </c>
      <c r="Z49" s="54">
        <v>59873.878333449997</v>
      </c>
    </row>
    <row r="50" spans="16:26">
      <c r="P50" s="52" t="s">
        <v>50</v>
      </c>
      <c r="Q50" s="53">
        <v>5698.6856804400004</v>
      </c>
      <c r="R50" s="53">
        <v>6113.4245647899997</v>
      </c>
      <c r="S50" s="53">
        <v>7118.5043407200001</v>
      </c>
      <c r="T50" s="53">
        <v>7088.60507065</v>
      </c>
      <c r="U50" s="53">
        <v>7660.4831633200001</v>
      </c>
      <c r="V50" s="53">
        <v>7774.9271995600002</v>
      </c>
      <c r="W50" s="53">
        <v>7556.0662427300003</v>
      </c>
      <c r="X50" s="53">
        <v>6986.98445309</v>
      </c>
      <c r="Y50" s="53">
        <v>8146.4809817200003</v>
      </c>
      <c r="Z50" s="54">
        <v>10443.329659540001</v>
      </c>
    </row>
    <row r="51" spans="16:26">
      <c r="P51" s="55" t="s">
        <v>51</v>
      </c>
      <c r="Q51" s="56">
        <v>53778.555666150001</v>
      </c>
      <c r="R51" s="56">
        <v>56833.83783964</v>
      </c>
      <c r="S51" s="56">
        <v>58759.767463260003</v>
      </c>
      <c r="T51" s="56">
        <v>59491.405132929998</v>
      </c>
      <c r="U51" s="56">
        <v>60484.997229029999</v>
      </c>
      <c r="V51" s="56">
        <v>62695.749513319999</v>
      </c>
      <c r="W51" s="56">
        <v>64375.168079720002</v>
      </c>
      <c r="X51" s="56">
        <v>65039.2606858</v>
      </c>
      <c r="Y51" s="56">
        <v>74552.365410140002</v>
      </c>
      <c r="Z51" s="57">
        <v>79578.512694699995</v>
      </c>
    </row>
    <row r="52" spans="16:26">
      <c r="P52" s="20" t="s">
        <v>52</v>
      </c>
      <c r="Q52" s="18">
        <v>83673.885140939994</v>
      </c>
      <c r="R52" s="18">
        <v>85287.95965484</v>
      </c>
      <c r="S52" s="18">
        <v>99142.427934520005</v>
      </c>
      <c r="T52" s="18">
        <v>98811.909093239999</v>
      </c>
      <c r="U52" s="18">
        <v>108961.4141654</v>
      </c>
      <c r="V52" s="18">
        <v>114365.75803347</v>
      </c>
      <c r="W52" s="18">
        <v>118067.16744718001</v>
      </c>
      <c r="X52" s="18">
        <v>122995.27120786</v>
      </c>
      <c r="Y52" s="18">
        <v>137660.33857041001</v>
      </c>
      <c r="Z52" s="18">
        <v>146754.45319033001</v>
      </c>
    </row>
  </sheetData>
  <phoneticPr fontId="2" type="noConversion"/>
  <pageMargins left="0.7" right="0.7" top="0.75" bottom="0.75" header="0.3" footer="0.3"/>
  <pageSetup paperSize="9" scale="42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91042C02E9564DA57B181784F2AB6E" ma:contentTypeVersion="2" ma:contentTypeDescription="Create a new document." ma:contentTypeScope="" ma:versionID="621b0327b98d2c3c9b45f43a243cc76c">
  <xsd:schema xmlns:xsd="http://www.w3.org/2001/XMLSchema" xmlns:xs="http://www.w3.org/2001/XMLSchema" xmlns:p="http://schemas.microsoft.com/office/2006/metadata/properties" xmlns:ns2="4594f7cc-03c0-4c63-8b5a-bbd6a60935d6" targetNamespace="http://schemas.microsoft.com/office/2006/metadata/properties" ma:root="true" ma:fieldsID="6c2ad7611b6e367d9ae210a40b29c99d" ns2:_="">
    <xsd:import namespace="4594f7cc-03c0-4c63-8b5a-bbd6a60935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4f7cc-03c0-4c63-8b5a-bbd6a60935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D0233E-0C6A-4BE0-B9E8-C7A9CAF651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77B6A7-9D5A-4350-BB88-8A230B7AB1C4}">
  <ds:schemaRefs>
    <ds:schemaRef ds:uri="http://schemas.microsoft.com/office/2006/documentManagement/types"/>
    <ds:schemaRef ds:uri="http://purl.org/dc/dcmitype/"/>
    <ds:schemaRef ds:uri="4594f7cc-03c0-4c63-8b5a-bbd6a60935d6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BF83460-677A-46AA-B85F-B1FEB9FCC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94f7cc-03c0-4c63-8b5a-bbd6a6093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4</vt:i4>
      </vt:variant>
    </vt:vector>
  </HeadingPairs>
  <TitlesOfParts>
    <vt:vector size="9" baseType="lpstr">
      <vt:lpstr>Consolidated IS</vt:lpstr>
      <vt:lpstr>Consolidated BS</vt:lpstr>
      <vt:lpstr>Non-consolidated IS</vt:lpstr>
      <vt:lpstr>Non-consolidated BS</vt:lpstr>
      <vt:lpstr>별도BSPL</vt:lpstr>
      <vt:lpstr>'Consolidated BS'!Print_Area</vt:lpstr>
      <vt:lpstr>'Consolidated IS'!Print_Area</vt:lpstr>
      <vt:lpstr>'Non-consolidated BS'!Print_Area</vt:lpstr>
      <vt:lpstr>'Non-consolidated 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USER</cp:lastModifiedBy>
  <cp:lastPrinted>2023-08-03T06:46:26Z</cp:lastPrinted>
  <dcterms:created xsi:type="dcterms:W3CDTF">2020-09-17T08:21:35Z</dcterms:created>
  <dcterms:modified xsi:type="dcterms:W3CDTF">2025-05-08T04:14:11Z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0x0101003291042C02E9564DA57B181784F2AB6E</vt:lpwstr>
  </property>
  <property fmtid="{D5CDD505-2E9C-101B-9397-08002B2CF9AE}" pid="3" name="TemplateUrl">
    <vt:lpwstr/>
  </property>
  <property fmtid="{D5CDD505-2E9C-101B-9397-08002B2CF9AE}" pid="4" name="Order">
    <vt:r8>16328400</vt:r8>
  </property>
  <property fmtid="{D5CDD505-2E9C-101B-9397-08002B2CF9AE}" pid="5" name="xd_Signature">
    <vt:bool>false</vt:bool>
  </property>
  <property fmtid="{D5CDD505-2E9C-101B-9397-08002B2CF9AE}" pid="6" name="xd_ProgID">
    <vt:lpwstr/>
  </property>
</Properties>
</file>